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25" windowHeight="9000" activeTab="1"/>
  </bookViews>
  <sheets>
    <sheet name="START HER" sheetId="1" r:id="rId1"/>
    <sheet name="10Årsplan" sheetId="2" r:id="rId2"/>
    <sheet name="Sammendrag" sheetId="3" r:id="rId3"/>
    <sheet name="Diagram"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s>
  <definedNames>
    <definedName name="procenter">#REF!</definedName>
    <definedName name="slåopvektor">#REF!</definedName>
    <definedName name="_xlnm.Print_Area" localSheetId="2">'Sammendrag'!$A$1:$L$34</definedName>
    <definedName name="_xlnm.Print_Titles" localSheetId="1">'10Årsplan'!$8:$8</definedName>
  </definedNames>
  <calcPr fullCalcOnLoad="1"/>
</workbook>
</file>

<file path=xl/sharedStrings.xml><?xml version="1.0" encoding="utf-8"?>
<sst xmlns="http://schemas.openxmlformats.org/spreadsheetml/2006/main" count="406" uniqueCount="257">
  <si>
    <t>Bygningsdel/foranstaltning</t>
  </si>
  <si>
    <t>Udgift</t>
  </si>
  <si>
    <t>01 - Tag.</t>
  </si>
  <si>
    <t>02 - Kælder/fundament.</t>
  </si>
  <si>
    <t>03 - Facader/sokkel.</t>
  </si>
  <si>
    <t>04 - Vinduer.</t>
  </si>
  <si>
    <t>05 - Udvendige døre.</t>
  </si>
  <si>
    <t>06 - Trapper.</t>
  </si>
  <si>
    <t>07 - Porte/gennemgange.</t>
  </si>
  <si>
    <t>08 - Etageadskillelser.</t>
  </si>
  <si>
    <t>09 - Wc/bad.</t>
  </si>
  <si>
    <t>10 - Køkkener.</t>
  </si>
  <si>
    <t>Ingen foranstaltninger</t>
  </si>
  <si>
    <t>15. Gas</t>
  </si>
  <si>
    <t>18 - Øvrige.</t>
  </si>
  <si>
    <t>19 - Private friarealer.</t>
  </si>
  <si>
    <t>20a - Stillads</t>
  </si>
  <si>
    <t>20b - Byggeplads</t>
  </si>
  <si>
    <t>Uforudseelige udgifter.</t>
  </si>
  <si>
    <t>Teknisk rådgivning.</t>
  </si>
  <si>
    <t>Udgifter til tryk af tegninger m.v.</t>
  </si>
  <si>
    <t>+ Moms</t>
  </si>
  <si>
    <t>I alt inkl. moms</t>
  </si>
  <si>
    <t>Peter Jahn &amp; Partnere A/S</t>
  </si>
  <si>
    <t>Bygningsdel</t>
  </si>
  <si>
    <t>01.</t>
  </si>
  <si>
    <t>Tagværk</t>
  </si>
  <si>
    <t>02.</t>
  </si>
  <si>
    <t>Kælder/fundering</t>
  </si>
  <si>
    <t>03.</t>
  </si>
  <si>
    <t>Facade/sokkel</t>
  </si>
  <si>
    <t>04.</t>
  </si>
  <si>
    <t>Vinduer</t>
  </si>
  <si>
    <t>05.</t>
  </si>
  <si>
    <t>Udvendige døre</t>
  </si>
  <si>
    <t>06.</t>
  </si>
  <si>
    <t>Trapper</t>
  </si>
  <si>
    <t>07.</t>
  </si>
  <si>
    <t>Porte/gennemgange</t>
  </si>
  <si>
    <t>08.</t>
  </si>
  <si>
    <t>Etageadskillelser</t>
  </si>
  <si>
    <t>09.</t>
  </si>
  <si>
    <t>WC/bad</t>
  </si>
  <si>
    <t>10.</t>
  </si>
  <si>
    <t>Køkken</t>
  </si>
  <si>
    <t>11.</t>
  </si>
  <si>
    <t>Varmeanlæg</t>
  </si>
  <si>
    <t>12.</t>
  </si>
  <si>
    <t>Afløb</t>
  </si>
  <si>
    <t>13.</t>
  </si>
  <si>
    <t>Kloak</t>
  </si>
  <si>
    <t>14.</t>
  </si>
  <si>
    <t>Vandinstallation</t>
  </si>
  <si>
    <t>15.</t>
  </si>
  <si>
    <t>Gasinstallation</t>
  </si>
  <si>
    <t>16.</t>
  </si>
  <si>
    <t>Ventilation</t>
  </si>
  <si>
    <t>17.</t>
  </si>
  <si>
    <t>El/svagstrøm</t>
  </si>
  <si>
    <t>18.</t>
  </si>
  <si>
    <t>Øvrige</t>
  </si>
  <si>
    <t>19.</t>
  </si>
  <si>
    <t>Private friarealer</t>
  </si>
  <si>
    <t>20a</t>
  </si>
  <si>
    <t>Stillads</t>
  </si>
  <si>
    <t>20b</t>
  </si>
  <si>
    <t>Byggeplads</t>
  </si>
  <si>
    <t>I alt</t>
  </si>
  <si>
    <t>Uforudsete udgifter</t>
  </si>
  <si>
    <t>Teknisk rådgivning</t>
  </si>
  <si>
    <t>Diverse udlæg</t>
  </si>
  <si>
    <t>Moms</t>
  </si>
  <si>
    <t>Tag</t>
  </si>
  <si>
    <t>Enheder</t>
  </si>
  <si>
    <t>Enhedspris</t>
  </si>
  <si>
    <t>Ialt</t>
  </si>
  <si>
    <t>Tegltag</t>
  </si>
  <si>
    <t>Kælder</t>
  </si>
  <si>
    <t>Facader</t>
  </si>
  <si>
    <t>Gade 312 lbm, Gård 230 lbm</t>
  </si>
  <si>
    <t>Gade, overfacade</t>
  </si>
  <si>
    <t>Gade, underfacade</t>
  </si>
  <si>
    <t>Skiferafdækning gade</t>
  </si>
  <si>
    <t>Gård, overfacade</t>
  </si>
  <si>
    <t>Grundpuds overfacade</t>
  </si>
  <si>
    <t>Grundpuds underfacade</t>
  </si>
  <si>
    <t>Udskiftning af sålbænke, gård</t>
  </si>
  <si>
    <t>Fugtspærre gård 40%</t>
  </si>
  <si>
    <t>Døre</t>
  </si>
  <si>
    <t>Porte</t>
  </si>
  <si>
    <t>wc/bad</t>
  </si>
  <si>
    <t>Varme</t>
  </si>
  <si>
    <t>Vand</t>
  </si>
  <si>
    <t>Gas</t>
  </si>
  <si>
    <t>El</t>
  </si>
  <si>
    <t>Friarealer</t>
  </si>
  <si>
    <t>Stillads gade , tag</t>
  </si>
  <si>
    <t>Stillads gård tag</t>
  </si>
  <si>
    <t>Stillads gade, tag,facade</t>
  </si>
  <si>
    <t>Stillads gård, tag facade</t>
  </si>
  <si>
    <t>Stillads gade, facade</t>
  </si>
  <si>
    <t>Stillads gård, facade</t>
  </si>
  <si>
    <t>Arkene 1 til 20 er beregnet til notater og beregninger, og skal ikke udleveres/udskrives.</t>
  </si>
  <si>
    <t>(Karakter) Prioritet</t>
  </si>
  <si>
    <t>SAMMENDRAG AF VEDLIGEHOLDELSESPLAN</t>
  </si>
  <si>
    <t>Data til vedligeholdelsesplan</t>
  </si>
  <si>
    <t>Hvad hedder ejendommen (AB/EF...)</t>
  </si>
  <si>
    <t>Hvilket år skal være det første i vedligeholdelsesplanen?</t>
  </si>
  <si>
    <t>HVIS OVENNÆVNTE IKKE OVERHOLDES, BLIVER SAMMENDRAGS-SIDEN HELT FORKERT!!!!</t>
  </si>
  <si>
    <t>Hvis der ikke er foranstaltninger skrives "ingen foranstaltninger" - Et helt punkt må IKKE slettes.</t>
  </si>
  <si>
    <t>I alt inkl. alm. løbende vedligeholdelse inkl. moms</t>
  </si>
  <si>
    <t>Alm. vedligeholdelse</t>
  </si>
  <si>
    <t xml:space="preserve">Ingen fælles foranstaltninger </t>
  </si>
  <si>
    <t>Sagsnummer indtastes her:</t>
  </si>
  <si>
    <r>
      <t>11 - Varmeanlæg</t>
    </r>
    <r>
      <rPr>
        <sz val="12"/>
        <rFont val="Times New Roman"/>
        <family val="1"/>
      </rPr>
      <t>:</t>
    </r>
  </si>
  <si>
    <r>
      <t>12 - Afløb</t>
    </r>
    <r>
      <rPr>
        <sz val="12"/>
        <rFont val="Times New Roman"/>
        <family val="1"/>
      </rPr>
      <t>:</t>
    </r>
  </si>
  <si>
    <r>
      <t>13 - Kloak</t>
    </r>
    <r>
      <rPr>
        <sz val="12"/>
        <rFont val="Times New Roman"/>
        <family val="1"/>
      </rPr>
      <t>:</t>
    </r>
  </si>
  <si>
    <r>
      <t>14 - Vandinstallation</t>
    </r>
    <r>
      <rPr>
        <sz val="12"/>
        <rFont val="Times New Roman"/>
        <family val="1"/>
      </rPr>
      <t>:</t>
    </r>
  </si>
  <si>
    <r>
      <t>16 - Ventilation</t>
    </r>
    <r>
      <rPr>
        <sz val="12"/>
        <rFont val="Times New Roman"/>
        <family val="1"/>
      </rPr>
      <t>:</t>
    </r>
  </si>
  <si>
    <t>Isolering af loft mod 1. sal</t>
  </si>
  <si>
    <t>Tv-inspektion af kloakken</t>
  </si>
  <si>
    <t>Karakterer for de enkelte bygningsdele er givet ud fra en skala fra 1-9, hvor 1 er bedst og 9 er dårligst</t>
  </si>
  <si>
    <t>Prioritet er givet ud fra en skala fra A-C, hvor A er mest nødvendigt og C er mindst nødvendigt.</t>
  </si>
  <si>
    <t>BESVAR FØLGENDE SPØRGSMÅL TIL BRUG FOR OVERSKRIFTER I PLANEN</t>
  </si>
  <si>
    <t>primo</t>
  </si>
  <si>
    <t>medio</t>
  </si>
  <si>
    <t>ultimo</t>
  </si>
  <si>
    <t>Bemærkninger til udfyldelse af arket " 10 årsplan":</t>
  </si>
  <si>
    <t>Ved indsættelse og sletning af linier er følgende meget vigtig:</t>
  </si>
  <si>
    <r>
      <t xml:space="preserve">Arket "Sammendrag" </t>
    </r>
    <r>
      <rPr>
        <b/>
        <sz val="12"/>
        <rFont val="Times New Roman"/>
        <family val="1"/>
      </rPr>
      <t>SKAL DU IKKE ÆNDRE</t>
    </r>
    <r>
      <rPr>
        <sz val="12"/>
        <rFont val="Times New Roman"/>
        <family val="1"/>
      </rPr>
      <t>, det opdateres automatisk ud fra oplysningerne i 10årsplan.</t>
    </r>
  </si>
  <si>
    <t xml:space="preserve"> </t>
  </si>
  <si>
    <t>Hvem er projekt ansvarlig?</t>
  </si>
  <si>
    <t>CD</t>
  </si>
  <si>
    <t>Claus Dam</t>
  </si>
  <si>
    <t>HB</t>
  </si>
  <si>
    <t>Henning Backe</t>
  </si>
  <si>
    <t>Projektledere</t>
  </si>
  <si>
    <t>HJ</t>
  </si>
  <si>
    <t>Harald Jensen</t>
  </si>
  <si>
    <t>JL</t>
  </si>
  <si>
    <t>Jacob Lemche</t>
  </si>
  <si>
    <t>JP</t>
  </si>
  <si>
    <t>Jan Pedersen</t>
  </si>
  <si>
    <t>LM</t>
  </si>
  <si>
    <t>Lars Madsen</t>
  </si>
  <si>
    <t>Marlene Boitang</t>
  </si>
  <si>
    <t>MN</t>
  </si>
  <si>
    <t>Martin Nielsen</t>
  </si>
  <si>
    <t>NS</t>
  </si>
  <si>
    <t>Nanna Siegfried</t>
  </si>
  <si>
    <t>PJ</t>
  </si>
  <si>
    <t>Peter Jahn</t>
  </si>
  <si>
    <t>TBG</t>
  </si>
  <si>
    <t>Terkel Grum-Schwensen</t>
  </si>
  <si>
    <r>
      <t xml:space="preserve">Nye linier </t>
    </r>
    <r>
      <rPr>
        <b/>
        <sz val="12"/>
        <color indexed="10"/>
        <rFont val="Times New Roman"/>
        <family val="1"/>
      </rPr>
      <t>må ikke</t>
    </r>
    <r>
      <rPr>
        <sz val="12"/>
        <color indexed="10"/>
        <rFont val="Times New Roman"/>
        <family val="1"/>
      </rPr>
      <t xml:space="preserve"> indsættes i første linie under hvert punkt og heller ikke til sidst ved at stå oveni i næste overskrift.</t>
    </r>
  </si>
  <si>
    <t>MA</t>
  </si>
  <si>
    <t>Er priser afgivet som primo, medio eller ultimo og i hvilket år?</t>
  </si>
  <si>
    <t>Priser givet som</t>
  </si>
  <si>
    <t xml:space="preserve">MT </t>
  </si>
  <si>
    <t>Martin Thomsen</t>
  </si>
  <si>
    <t>JS</t>
  </si>
  <si>
    <t>Jonas Stavad</t>
  </si>
  <si>
    <t>AP</t>
  </si>
  <si>
    <t>Ann-Karina Poulsen</t>
  </si>
  <si>
    <t>KS</t>
  </si>
  <si>
    <t>Katrine Strodtmann</t>
  </si>
  <si>
    <t>Mikael Weiling</t>
  </si>
  <si>
    <t>MW</t>
  </si>
  <si>
    <t>Håndværkerudgifter ekskl. moms</t>
  </si>
  <si>
    <t>I alt ekskl. moms</t>
  </si>
  <si>
    <t>AB Haabet</t>
  </si>
  <si>
    <t>06.2567.40</t>
  </si>
  <si>
    <t>(2)</t>
  </si>
  <si>
    <t>A</t>
  </si>
  <si>
    <t>(4)</t>
  </si>
  <si>
    <t>C</t>
  </si>
  <si>
    <t>B</t>
  </si>
  <si>
    <t>Imprægnering af nederste bitrappeløb</t>
  </si>
  <si>
    <t>Større pudsreparationer i bund af bitrapper</t>
  </si>
  <si>
    <t>Eventuelt indkøb af tørretumbler</t>
  </si>
  <si>
    <t>Forøget ventilation i kælderen Ved Amagerport 4 m.fl. for fjernelse af fugtig luft</t>
  </si>
  <si>
    <t>Reparation af diverse mindre defekter på overfacade mod gadeside</t>
  </si>
  <si>
    <t>Vedligeholdelse af "indbyggede" altaner</t>
  </si>
  <si>
    <t>Udskiftning af punkterede termoruder</t>
  </si>
  <si>
    <t>Almindelig vedligeholdelse af bitrappedøre</t>
  </si>
  <si>
    <t>Udskiftning af nederste del af bitrappeløb Amagerbrogade 6 mod kælderen til nye i betontrappe</t>
  </si>
  <si>
    <t>Etablering af yderligere naturlig ventilation især til butikskældre ved allerede nedlagte lyskasser (ca. 10 stk.)</t>
  </si>
  <si>
    <t>Forsøg på fugtfjernelse under Amagerbrogade 16 og hen imod Svinget 2 ved etablering af pumpesump</t>
  </si>
  <si>
    <t>Lukning af 16 resterende store lyskasser ved butikker inkl. naturlig ventilation</t>
  </si>
  <si>
    <t xml:space="preserve">Istandsættelse af udvendige trapper til kælder </t>
  </si>
  <si>
    <t xml:space="preserve">Reparation af små lyskasser mod Ved Amagerport og Ved Linden </t>
  </si>
  <si>
    <t>Reparation af cykelstativer i cykelkældre, afsat</t>
  </si>
  <si>
    <t>Løbende tætning og let reparation af dæk over P-kælder, skøn</t>
  </si>
  <si>
    <t>Undersøgelse af beton i P-dæk, afsat</t>
  </si>
  <si>
    <t>Vedligeholdelse af rampe til P-kælder inkl. gitterport</t>
  </si>
  <si>
    <t xml:space="preserve">Vedligeholdelse af altaner over karnapper </t>
  </si>
  <si>
    <t>Reparation af diverse mindre mur- og pudsdefekter mod gårdside</t>
  </si>
  <si>
    <t>Maleristandsættelse af bitrapperum, ekskl. trin</t>
  </si>
  <si>
    <t>Etablering af nyt postkasseanlæg (lovkrav)</t>
  </si>
  <si>
    <t>Understørrelse af jernbjælker i kælder under karnapper</t>
  </si>
  <si>
    <t>Udskiftning af elektroniske varmefordelingsmålere??</t>
  </si>
  <si>
    <t>Udskiftning af afspærringsventiler, skøn</t>
  </si>
  <si>
    <t>Udskiftning af tærede radiatorer, skøn</t>
  </si>
  <si>
    <t>Reparation af kloakledninger og nedløbsbrønde over garager</t>
  </si>
  <si>
    <t>Udskiftning af defekte installationer i fællesarealer, skøn</t>
  </si>
  <si>
    <t>Lift/stillads til reparation arbejder på tag</t>
  </si>
  <si>
    <t>Stillads mod gade til arbejder på facader og eventuelt altaner</t>
  </si>
  <si>
    <t>Etablering af byggeplads, leje og tilslutning af skure, leje og tømning af containere m.v. ved større arbejder - i procent af håndværkerudgifterne</t>
  </si>
  <si>
    <t>Ved gennemførelse af større arbejder bør der indregnes en post til diverse uforudseelige udgifter, afsat</t>
  </si>
  <si>
    <t>Projektering, indhentning af tilbud i licitation, tilsyn, kvalitetssikring, afholdelse af byggemøder, koordinering, afleveringsforretning m.v. ved større arbejder - i procent af håndværkerudgifterne, afsat</t>
  </si>
  <si>
    <t>17 - El/svagstrøm.</t>
  </si>
  <si>
    <t>Afsat til vedligeholdelse og fornyelse af maskiner m.v. i vaskeri</t>
  </si>
  <si>
    <t>Eventuel opsætning af grundmursplader og omfangsdræn mod gadeside</t>
  </si>
  <si>
    <t xml:space="preserve">Istandsættelse af udvendige trappe til P-kælder </t>
  </si>
  <si>
    <t>?</t>
  </si>
  <si>
    <t xml:space="preserve">Vedligeholdelse af 6 pumpebrønde, anslået </t>
  </si>
  <si>
    <t>Løbende reparation og istandsættelse af tag, murværk, inddækninger, tagrender m.v. 1)</t>
  </si>
  <si>
    <r>
      <t xml:space="preserve">Eventuel indpresning af horisontalfugtspærre i indvendige vægge ved hovedtrapper ca. 2 år </t>
    </r>
    <r>
      <rPr>
        <b/>
        <sz val="12"/>
        <rFont val="Times New Roman"/>
        <family val="1"/>
      </rPr>
      <t>før</t>
    </r>
    <r>
      <rPr>
        <sz val="12"/>
        <rFont val="Times New Roman"/>
        <family val="1"/>
      </rPr>
      <t xml:space="preserve"> hovedtrappe istandsættes</t>
    </r>
  </si>
  <si>
    <t>Istandsættelse af 3 gennemgange i kælder mellem gård og gade (kan eventuelt udføres som beboerarbejde)</t>
  </si>
  <si>
    <t>Pudsreparation og maling af vægge i cykelkælder, vaskeri m.v. (kan eventuelt udføres som beboerarbejde)</t>
  </si>
  <si>
    <t>Hovedreparation/udskiftning af dæk over P-kælder, skøn (arbejdet kan måske udskydes til et senere tidspunkt afhængig af undersøgelses resultat)</t>
  </si>
  <si>
    <t>Tilbundsgående istandsættelse af gadefacaden ud for butikker mod Amagerbrogade (arbejdet er alene "smukkesering"), prisskøn/fordeling? 2)</t>
  </si>
  <si>
    <t>Reparation af murværk ved gadedøre m.v.</t>
  </si>
  <si>
    <t xml:space="preserve">Almindelig vedligeholdelse af hovedtrappedøre </t>
  </si>
  <si>
    <t>Istandsættelse af portrum (ekskl. port)</t>
  </si>
  <si>
    <t>Udskiftning af defekt dæk mod kælder i grill pga. rådangreb</t>
  </si>
  <si>
    <t>Andelsboligforeningens andel af reparation af defekte badeværelsesgulve ved utætheder og istandsættelse af badeværelser, afsat 4)</t>
  </si>
  <si>
    <t>Eventuel forbedring af afkøling</t>
  </si>
  <si>
    <t>Partieludskiftning af tærede faldstammer i forbindelse med utæthed/andelshaverens istandsættelse af badeværelse/køkken, 5)</t>
  </si>
  <si>
    <t>Rensning af ventilationskanaler fra køkken og bad</t>
  </si>
  <si>
    <t>Ny belysning ved gadedøre</t>
  </si>
  <si>
    <t>Istandsættelse og vedligeholdelse af haver af gartner</t>
  </si>
  <si>
    <t>25</t>
  </si>
  <si>
    <t>Spuling af kloakker (abonnements ordning)</t>
  </si>
  <si>
    <t>Anden løbende vedligeholdelse inkl. moms (skøn kr. 20-40 pr. m2) 7)</t>
  </si>
  <si>
    <t>6) Det forudsættes, at der årligt partielt udskiftes 20 stk. vandrør pga. utætheder samt 5-10 stk. vandrør i forbindelse med andelshavernes udskiftning af køkkener og 5-10 stk. vandrør i forbindelse med andelshavernes istandsættelse af badeværelse</t>
  </si>
  <si>
    <t>7) Beløbet kan først fastlægges når det er besluttet, hvilke af ovenstående foreslåede arbejder, der udføres og hvornår.</t>
  </si>
  <si>
    <t>4) Det forudsættes, at den enkelte andelshaver selv har vedligeholdelsespligten til gulvoverflader, og at andelsboligforeningen kun skal istandsætte beton og bærejern. Det skønnes, at der hvert år i gennemsnit istandsættes i størrelsesordenen 5-10 gulve i forbindelse med utætheder eller andelshavernes istandsættelse af badeværelser.</t>
  </si>
  <si>
    <t>3) Stor istandsættelse af hovedtrapperum omfatter pudsreparation af vægge og trappeløb, ny terrazzo ved indgangsrepos - alternativt flisebelægning, ny belysning inkl. nye skjulte kabler, fuldspartling af vægge, opsætning af glasfilt på vægge og underside trappeløb, maling af træværk (ekskl.. fuldspartling), ny linoleum m.v.</t>
  </si>
  <si>
    <t>2) Istandsættelse af butiksfacader omfatter nedtagning af eksisterende skiltning, afrensning m.v. af murværk, oppudsning af murværk, istandsættelse og fornyelse af butiksvinduer til oprindeligt udseende, ny skiltning, belysning m.v. Budgetpris er skønnet og afhænger bl.a. af endeligt omfang, finish, materialevalg m.v. Fordeling af udgifter mellem andelsboligforeningen og erhverv?</t>
  </si>
  <si>
    <t>1) Selv om der er 5 års garanti på det nye tag er der afsat et beløb til almindelig løbende vedligeholdelse</t>
  </si>
  <si>
    <t>F 8)</t>
  </si>
  <si>
    <t>Supplerende istandsættelse og smøring af vinduer (kan eventuelt udføres som beboerarbejde/alternativt elevarbejde)</t>
  </si>
  <si>
    <t>Stor istandsættelse af 13 hovedtrapperum og let istandsættelse af Amagerbrogade 4, 3) (arbejdet kan eventuelt udskydes eller fordeles over flere år)</t>
  </si>
  <si>
    <t>Udskiftning af dørtelefonanlæg (pris afhængig af systemvalg) (arbejdet kan eventuelt udskydes eller fordeles over flere år)</t>
  </si>
  <si>
    <r>
      <t xml:space="preserve">Diverse udskiftninger i fjernvarmecentral, </t>
    </r>
    <r>
      <rPr>
        <b/>
        <sz val="12"/>
        <rFont val="Times New Roman"/>
        <family val="1"/>
      </rPr>
      <t>afsat</t>
    </r>
  </si>
  <si>
    <r>
      <t xml:space="preserve">Eftergang af isolering på samtlige ledningsstrækninger, </t>
    </r>
    <r>
      <rPr>
        <b/>
        <sz val="12"/>
        <rFont val="Times New Roman"/>
        <family val="1"/>
      </rPr>
      <t>afsat</t>
    </r>
  </si>
  <si>
    <r>
      <t xml:space="preserve">Eftergang af isolering, </t>
    </r>
    <r>
      <rPr>
        <b/>
        <sz val="12"/>
        <rFont val="Times New Roman"/>
        <family val="1"/>
      </rPr>
      <t>afsat</t>
    </r>
  </si>
  <si>
    <r>
      <t xml:space="preserve">Gennemgang af pakninger i alle lejligheder, </t>
    </r>
    <r>
      <rPr>
        <b/>
        <sz val="12"/>
        <rFont val="Times New Roman"/>
        <family val="1"/>
      </rPr>
      <t>afsat</t>
    </r>
  </si>
  <si>
    <t>Montering af vandmålere (afventer at egnet produkt, der ikke tilkalker, forefindes)</t>
  </si>
  <si>
    <r>
      <t xml:space="preserve">Ny belysning mod gården, </t>
    </r>
    <r>
      <rPr>
        <b/>
        <sz val="12"/>
        <rFont val="Times New Roman"/>
        <family val="1"/>
      </rPr>
      <t>afsat</t>
    </r>
  </si>
  <si>
    <r>
      <t xml:space="preserve">Ændring af indgangsarealer foran hovedtrapper Ved Amagerport og Ved Linden (8 stk.), </t>
    </r>
    <r>
      <rPr>
        <b/>
        <sz val="12"/>
        <rFont val="Times New Roman"/>
        <family val="1"/>
      </rPr>
      <t>afsat</t>
    </r>
  </si>
  <si>
    <r>
      <t xml:space="preserve">Istandsættelse af gård, </t>
    </r>
    <r>
      <rPr>
        <b/>
        <sz val="12"/>
        <rFont val="Times New Roman"/>
        <family val="1"/>
      </rPr>
      <t>afsat</t>
    </r>
  </si>
  <si>
    <t>5) Det forudsættes, at der årligt partielt udskiftes 10-15 faldstammestykker pga. utætheder samt 5-10 køkkenfaldstammer i forbindelse med andelshavernes udskiftning af køkkener og 5-10 toiletfaldstammer og gulvafløb i forbindelse med andelshavernes istandsættelse af badeværelser. For eventuelt at kunne spare på udgiften til udskiftning/reparation af faldstammer er der ved at blive iværksat et "pilotprojekt" med "foring" af faldstammer for at se om denne metode eventuelt er at foretrække frem for udskiftning.</t>
  </si>
  <si>
    <t>8) Forbedringsarbejde, der helt eller delvist påvirker ejendommens værdi.</t>
  </si>
  <si>
    <t>Udskiftning af tærede koldtvands installationen i forbindelse med utæthed/andelshaverens istandsættelse af badeværelse/køkken 6)</t>
  </si>
  <si>
    <t>VEDLIGEHOLDELSESPLAN - UDLEVERET GF 2009</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</si>
</sst>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_(* #,##0_);_(* \(#,##0\);_(* &quot;-&quot;??_);_(@_)"/>
    <numFmt numFmtId="165" formatCode="d\.\ mmmm\ yyyy"/>
    <numFmt numFmtId="166" formatCode="_(* #,##0.0_);_(* \(#,##0.0\);_(* &quot;-&quot;??_);_(@_)"/>
    <numFmt numFmtId="167" formatCode="&quot;kr&quot;\ #,##0;&quot;kr&quot;\ \-#,##0"/>
    <numFmt numFmtId="168" formatCode="&quot;kr&quot;\ #,##0;[Red]&quot;kr&quot;\ \-#,##0"/>
    <numFmt numFmtId="169" formatCode="&quot;kr&quot;\ #,##0.00;&quot;kr&quot;\ \-#,##0.00"/>
    <numFmt numFmtId="170" formatCode="&quot;kr&quot;\ #,##0.00;[Red]&quot;kr&quot;\ \-#,##0.00"/>
    <numFmt numFmtId="171" formatCode="_ &quot;kr&quot;\ * #,##0_ ;_ &quot;kr&quot;\ * \-#,##0_ ;_ &quot;kr&quot;\ * &quot;-&quot;_ ;_ @_ "/>
    <numFmt numFmtId="172" formatCode="_ * #,##0_ ;_ * \-#,##0_ ;_ * &quot;-&quot;_ ;_ @_ "/>
    <numFmt numFmtId="173" formatCode="_ &quot;kr&quot;\ * #,##0.00_ ;_ &quot;kr&quot;\ * \-#,##0.00_ ;_ &quot;kr&quot;\ * &quot;-&quot;??_ ;_ @_ "/>
    <numFmt numFmtId="174" formatCode="_ * #,##0.00_ ;_ * \-#,##0.00_ ;_ * &quot;-&quot;??_ ;_ @_ "/>
    <numFmt numFmtId="175" formatCode="_ * #,##0.0_ ;_ * \-#,##0.0_ ;_ * &quot;-&quot;??_ ;_ @_ "/>
    <numFmt numFmtId="176" formatCode="_ * #,##0_ ;_ * \-#,##0_ ;_ * &quot;-&quot;??_ ;_ @_ "/>
    <numFmt numFmtId="177" formatCode="_ &quot;kr&quot;\ * #,##0.0_ ;_ &quot;kr&quot;\ * \-#,##0.0_ ;_ &quot;kr&quot;\ * &quot;-&quot;??_ ;_ @_ "/>
    <numFmt numFmtId="178" formatCode="_ &quot;kr&quot;\ * #,##0_ ;_ &quot;kr&quot;\ * \-#,##0_ ;_ &quot;kr&quot;\ * &quot;-&quot;??_ ;_ @_ "/>
    <numFmt numFmtId="179" formatCode="_(&quot;kr&quot;\ * #,##0.0_);_(&quot;kr&quot;\ * \(#,##0.0\);_(&quot;kr&quot;\ * &quot;-&quot;??_);_(@_)"/>
    <numFmt numFmtId="180" formatCode="_(&quot;kr&quot;\ * #,##0_);_(&quot;kr&quot;\ * \(#,##0\);_(&quot;kr&quot;\ * &quot;-&quot;??_);_(@_)"/>
    <numFmt numFmtId="181" formatCode="&quot;Ja&quot;;&quot;Ja&quot;;&quot;Nej&quot;"/>
    <numFmt numFmtId="182" formatCode="&quot;Sand&quot;;&quot;Sand&quot;;&quot;Falsk&quot;"/>
    <numFmt numFmtId="183" formatCode="&quot;Til&quot;;&quot;Til&quot;;&quot;Fra&quot;"/>
    <numFmt numFmtId="184" formatCode="\(#\)"/>
  </numFmts>
  <fonts count="15">
    <font>
      <sz val="12"/>
      <name val="Times New Roman"/>
      <family val="0"/>
    </font>
    <font>
      <sz val="10"/>
      <name val="Times New Roman"/>
      <family val="0"/>
    </font>
    <font>
      <sz val="12.5"/>
      <name val="Times New Roman"/>
      <family val="1"/>
    </font>
    <font>
      <b/>
      <sz val="10"/>
      <name val="Arial"/>
      <family val="2"/>
    </font>
    <font>
      <sz val="10"/>
      <name val="Arial"/>
      <family val="0"/>
    </font>
    <font>
      <b/>
      <sz val="12"/>
      <name val="Times New Roman"/>
      <family val="1"/>
    </font>
    <font>
      <b/>
      <sz val="12"/>
      <name val="Arial"/>
      <family val="2"/>
    </font>
    <font>
      <b/>
      <sz val="16"/>
      <name val="Times New Roman"/>
      <family val="1"/>
    </font>
    <font>
      <u val="single"/>
      <sz val="9"/>
      <color indexed="12"/>
      <name val="Times New Roman"/>
      <family val="0"/>
    </font>
    <font>
      <u val="single"/>
      <sz val="9"/>
      <color indexed="36"/>
      <name val="Times New Roman"/>
      <family val="0"/>
    </font>
    <font>
      <sz val="16"/>
      <name val="Times New Roman"/>
      <family val="1"/>
    </font>
    <font>
      <sz val="12"/>
      <color indexed="53"/>
      <name val="Times New Roman"/>
      <family val="1"/>
    </font>
    <font>
      <sz val="8"/>
      <name val="Tahoma"/>
      <family val="2"/>
    </font>
    <font>
      <sz val="12"/>
      <color indexed="10"/>
      <name val="Times New Roman"/>
      <family val="1"/>
    </font>
    <font>
      <b/>
      <sz val="12"/>
      <color indexed="10"/>
      <name val="Times New Roman"/>
      <family val="1"/>
    </font>
  </fonts>
  <fills count="3">
    <fill>
      <patternFill/>
    </fill>
    <fill>
      <patternFill patternType="gray125"/>
    </fill>
    <fill>
      <patternFill patternType="solid">
        <fgColor indexed="22"/>
        <bgColor indexed="64"/>
      </patternFill>
    </fill>
  </fills>
  <borders count="17">
    <border>
      <left/>
      <right/>
      <top/>
      <bottom/>
      <diagonal/>
    </border>
    <border>
      <left>
        <color indexed="63"/>
      </left>
      <right>
        <color indexed="63"/>
      </right>
      <top style="thin"/>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color indexed="55"/>
      </right>
      <top style="thin"/>
      <bottom style="double"/>
    </border>
    <border>
      <left style="thin">
        <color indexed="55"/>
      </left>
      <right style="thin">
        <color indexed="55"/>
      </right>
      <top style="thin">
        <color indexed="55"/>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138">
    <xf numFmtId="0" fontId="0" fillId="0" borderId="0" xfId="0" applyAlignment="1">
      <alignment/>
    </xf>
    <xf numFmtId="0" fontId="2" fillId="0" borderId="0" xfId="20" applyFont="1" applyFill="1" applyBorder="1" applyAlignment="1" applyProtection="1">
      <alignment wrapText="1"/>
      <protection locked="0"/>
    </xf>
    <xf numFmtId="0" fontId="1" fillId="0" borderId="0" xfId="20" applyFont="1" applyFill="1" applyBorder="1" applyAlignment="1" applyProtection="1">
      <alignment wrapText="1"/>
      <protection locked="0"/>
    </xf>
    <xf numFmtId="0" fontId="0" fillId="0" borderId="0" xfId="0" applyAlignment="1">
      <alignment wrapText="1"/>
    </xf>
    <xf numFmtId="0" fontId="0" fillId="0" borderId="0" xfId="22" applyFill="1" applyProtection="1">
      <alignment/>
      <protection/>
    </xf>
    <xf numFmtId="0" fontId="0" fillId="0" borderId="0" xfId="22" applyFont="1" applyFill="1" applyProtection="1">
      <alignment/>
      <protection/>
    </xf>
    <xf numFmtId="164" fontId="2" fillId="0" borderId="0" xfId="15" applyNumberFormat="1" applyFont="1" applyAlignment="1" applyProtection="1">
      <alignment/>
      <protection/>
    </xf>
    <xf numFmtId="0" fontId="0" fillId="0" borderId="0" xfId="22" applyProtection="1">
      <alignment/>
      <protection/>
    </xf>
    <xf numFmtId="0" fontId="4" fillId="0" borderId="0" xfId="21">
      <alignment/>
      <protection/>
    </xf>
    <xf numFmtId="164" fontId="4" fillId="0" borderId="0" xfId="15" applyNumberFormat="1" applyAlignment="1">
      <alignment/>
    </xf>
    <xf numFmtId="164" fontId="4" fillId="0" borderId="0" xfId="21" applyNumberFormat="1">
      <alignment/>
      <protection/>
    </xf>
    <xf numFmtId="0" fontId="3" fillId="0" borderId="0" xfId="21" applyFont="1">
      <alignment/>
      <protection/>
    </xf>
    <xf numFmtId="180" fontId="4" fillId="0" borderId="0" xfId="24" applyNumberFormat="1" applyAlignment="1">
      <alignment/>
    </xf>
    <xf numFmtId="164" fontId="4" fillId="0" borderId="1" xfId="15" applyNumberFormat="1" applyBorder="1" applyAlignment="1">
      <alignment/>
    </xf>
    <xf numFmtId="164" fontId="4" fillId="0" borderId="0" xfId="15" applyNumberFormat="1" applyBorder="1" applyAlignment="1">
      <alignment/>
    </xf>
    <xf numFmtId="0" fontId="4" fillId="0" borderId="0" xfId="21" applyBorder="1">
      <alignment/>
      <protection/>
    </xf>
    <xf numFmtId="0" fontId="4" fillId="0" borderId="0" xfId="21" applyAlignment="1">
      <alignment wrapText="1"/>
      <protection/>
    </xf>
    <xf numFmtId="164" fontId="4" fillId="0" borderId="0" xfId="15" applyNumberFormat="1" applyAlignment="1">
      <alignment horizontal="center"/>
    </xf>
    <xf numFmtId="164" fontId="4" fillId="0" borderId="0" xfId="15" applyNumberFormat="1" applyFont="1" applyAlignment="1">
      <alignment horizontal="center"/>
    </xf>
    <xf numFmtId="0" fontId="5" fillId="0" borderId="0" xfId="0" applyFont="1" applyAlignment="1">
      <alignment/>
    </xf>
    <xf numFmtId="0" fontId="0" fillId="0" borderId="0" xfId="0" applyFont="1" applyAlignment="1">
      <alignment/>
    </xf>
    <xf numFmtId="0" fontId="2" fillId="0" borderId="0" xfId="0" applyFont="1" applyAlignment="1">
      <alignment/>
    </xf>
    <xf numFmtId="0" fontId="5" fillId="0" borderId="0" xfId="22" applyFont="1" applyAlignment="1" applyProtection="1">
      <alignment horizontal="right"/>
      <protection/>
    </xf>
    <xf numFmtId="0" fontId="4" fillId="0" borderId="0" xfId="21" applyFont="1">
      <alignment/>
      <protection/>
    </xf>
    <xf numFmtId="0" fontId="0" fillId="0" borderId="0" xfId="0" applyFont="1" applyAlignment="1">
      <alignment/>
    </xf>
    <xf numFmtId="0" fontId="0" fillId="0" borderId="0" xfId="0" applyFont="1" applyAlignment="1">
      <alignment/>
    </xf>
    <xf numFmtId="0" fontId="6"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0" xfId="0" applyAlignment="1">
      <alignment/>
    </xf>
    <xf numFmtId="49" fontId="2" fillId="0" borderId="0" xfId="20" applyNumberFormat="1" applyFont="1" applyFill="1" applyBorder="1" applyAlignment="1" applyProtection="1">
      <alignment horizontal="center" wrapText="1"/>
      <protection locked="0"/>
    </xf>
    <xf numFmtId="49" fontId="0" fillId="0" borderId="0" xfId="0" applyNumberFormat="1" applyFont="1" applyAlignment="1">
      <alignment/>
    </xf>
    <xf numFmtId="0" fontId="0" fillId="0" borderId="0" xfId="22" applyFill="1" applyAlignment="1" applyProtection="1">
      <alignment horizontal="center"/>
      <protection/>
    </xf>
    <xf numFmtId="0" fontId="0" fillId="0" borderId="0" xfId="22" applyFill="1" applyAlignment="1" applyProtection="1">
      <alignment horizontal="right"/>
      <protection/>
    </xf>
    <xf numFmtId="0" fontId="0" fillId="0" borderId="0" xfId="0" applyAlignment="1">
      <alignment vertical="top"/>
    </xf>
    <xf numFmtId="0" fontId="7" fillId="2" borderId="0" xfId="0" applyFont="1" applyFill="1" applyBorder="1" applyAlignment="1">
      <alignment horizontal="center"/>
    </xf>
    <xf numFmtId="0" fontId="7" fillId="2" borderId="3" xfId="0" applyFont="1" applyFill="1" applyBorder="1" applyAlignment="1">
      <alignment horizontal="center"/>
    </xf>
    <xf numFmtId="0" fontId="10" fillId="2" borderId="0" xfId="0" applyFont="1" applyFill="1" applyBorder="1" applyAlignment="1">
      <alignment horizontal="center"/>
    </xf>
    <xf numFmtId="0" fontId="5" fillId="0" borderId="0" xfId="0" applyFont="1" applyBorder="1" applyAlignment="1">
      <alignment/>
    </xf>
    <xf numFmtId="0" fontId="7" fillId="0" borderId="0" xfId="0" applyFont="1" applyFill="1" applyBorder="1" applyAlignment="1">
      <alignment horizontal="center"/>
    </xf>
    <xf numFmtId="0" fontId="7" fillId="0" borderId="2" xfId="0" applyFont="1" applyFill="1" applyBorder="1" applyAlignment="1">
      <alignment horizontal="center"/>
    </xf>
    <xf numFmtId="0" fontId="10" fillId="0" borderId="0" xfId="0" applyFont="1" applyFill="1" applyBorder="1" applyAlignment="1">
      <alignment horizontal="center"/>
    </xf>
    <xf numFmtId="0" fontId="7" fillId="0" borderId="3" xfId="0" applyFont="1" applyFill="1" applyBorder="1" applyAlignment="1">
      <alignment horizontal="center"/>
    </xf>
    <xf numFmtId="0" fontId="0" fillId="0" borderId="4" xfId="0" applyFont="1" applyBorder="1" applyAlignment="1">
      <alignment vertical="center"/>
    </xf>
    <xf numFmtId="0" fontId="5" fillId="0" borderId="4" xfId="0" applyNumberFormat="1" applyFont="1" applyBorder="1" applyAlignment="1">
      <alignment horizontal="right" vertical="center"/>
    </xf>
    <xf numFmtId="0" fontId="0" fillId="0" borderId="0" xfId="20" applyFont="1" applyFill="1" applyBorder="1" applyAlignment="1" applyProtection="1">
      <alignment wrapText="1"/>
      <protection locked="0"/>
    </xf>
    <xf numFmtId="49" fontId="0" fillId="0" borderId="0" xfId="20" applyNumberFormat="1" applyFont="1" applyFill="1" applyBorder="1" applyAlignment="1" applyProtection="1">
      <alignment horizontal="center" wrapText="1"/>
      <protection locked="0"/>
    </xf>
    <xf numFmtId="164" fontId="0" fillId="0" borderId="0" xfId="15" applyNumberFormat="1" applyFont="1" applyFill="1" applyBorder="1" applyAlignment="1" applyProtection="1">
      <alignment horizontal="right" wrapText="1"/>
      <protection/>
    </xf>
    <xf numFmtId="164" fontId="5" fillId="0" borderId="5" xfId="15" applyNumberFormat="1" applyFont="1" applyFill="1" applyBorder="1" applyAlignment="1" applyProtection="1">
      <alignment horizontal="right" wrapText="1"/>
      <protection/>
    </xf>
    <xf numFmtId="0" fontId="0" fillId="0" borderId="0" xfId="23" applyNumberFormat="1" applyFont="1" applyFill="1" applyBorder="1" applyAlignment="1" applyProtection="1">
      <alignment wrapText="1"/>
      <protection locked="0"/>
    </xf>
    <xf numFmtId="165" fontId="0" fillId="0" borderId="0" xfId="20" applyNumberFormat="1" applyFont="1" applyFill="1" applyBorder="1" applyAlignment="1" applyProtection="1">
      <alignment horizontal="left" wrapText="1"/>
      <protection locked="0"/>
    </xf>
    <xf numFmtId="0" fontId="5" fillId="0" borderId="0" xfId="22" applyFont="1" applyProtection="1">
      <alignment/>
      <protection/>
    </xf>
    <xf numFmtId="0" fontId="0" fillId="0" borderId="0" xfId="22" applyFont="1" applyProtection="1">
      <alignment/>
      <protection/>
    </xf>
    <xf numFmtId="0" fontId="0" fillId="0" borderId="0" xfId="22" applyFont="1" applyFill="1" applyAlignment="1" applyProtection="1">
      <alignment horizontal="center"/>
      <protection/>
    </xf>
    <xf numFmtId="0" fontId="5" fillId="2" borderId="0" xfId="22" applyFont="1" applyFill="1" applyAlignment="1" applyProtection="1">
      <alignment horizontal="right"/>
      <protection/>
    </xf>
    <xf numFmtId="164" fontId="0" fillId="0" borderId="0" xfId="15" applyNumberFormat="1" applyFont="1" applyAlignment="1" applyProtection="1">
      <alignment/>
      <protection/>
    </xf>
    <xf numFmtId="164" fontId="0" fillId="0" borderId="4" xfId="15" applyNumberFormat="1" applyFont="1" applyBorder="1" applyAlignment="1" applyProtection="1">
      <alignment/>
      <protection/>
    </xf>
    <xf numFmtId="164" fontId="0" fillId="0" borderId="0" xfId="15" applyNumberFormat="1" applyFont="1" applyBorder="1" applyAlignment="1" applyProtection="1">
      <alignment/>
      <protection/>
    </xf>
    <xf numFmtId="0" fontId="0" fillId="2" borderId="0" xfId="22" applyFont="1" applyFill="1" applyProtection="1">
      <alignment/>
      <protection/>
    </xf>
    <xf numFmtId="164" fontId="5" fillId="2" borderId="1" xfId="22" applyNumberFormat="1" applyFont="1" applyFill="1" applyBorder="1" applyProtection="1">
      <alignment/>
      <protection/>
    </xf>
    <xf numFmtId="0" fontId="0" fillId="0" borderId="0" xfId="20" applyNumberFormat="1" applyFont="1" applyFill="1" applyBorder="1" applyAlignment="1" applyProtection="1">
      <alignment horizontal="left" wrapText="1"/>
      <protection/>
    </xf>
    <xf numFmtId="0" fontId="7" fillId="2" borderId="2" xfId="0" applyFont="1" applyFill="1" applyBorder="1" applyAlignment="1" applyProtection="1">
      <alignment horizontal="left"/>
      <protection locked="0"/>
    </xf>
    <xf numFmtId="0" fontId="0" fillId="0" borderId="6" xfId="0" applyFont="1" applyBorder="1" applyAlignment="1">
      <alignment/>
    </xf>
    <xf numFmtId="0" fontId="6" fillId="0" borderId="6" xfId="0" applyFont="1" applyBorder="1" applyAlignment="1">
      <alignment/>
    </xf>
    <xf numFmtId="0" fontId="7" fillId="0" borderId="2"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6" fillId="0" borderId="2" xfId="0" applyFont="1" applyFill="1" applyBorder="1" applyAlignment="1">
      <alignment horizontal="left"/>
    </xf>
    <xf numFmtId="0" fontId="10" fillId="0" borderId="0" xfId="0" applyFont="1" applyAlignment="1">
      <alignment/>
    </xf>
    <xf numFmtId="0" fontId="0" fillId="0" borderId="7" xfId="0" applyFont="1" applyBorder="1" applyAlignment="1">
      <alignment/>
    </xf>
    <xf numFmtId="0" fontId="0" fillId="0" borderId="6" xfId="0" applyFont="1" applyBorder="1" applyAlignment="1">
      <alignment/>
    </xf>
    <xf numFmtId="0" fontId="0" fillId="0" borderId="8" xfId="0" applyFont="1" applyBorder="1" applyAlignment="1">
      <alignment/>
    </xf>
    <xf numFmtId="0" fontId="13" fillId="0" borderId="0" xfId="0" applyFont="1" applyAlignment="1">
      <alignment/>
    </xf>
    <xf numFmtId="0" fontId="0" fillId="0" borderId="0" xfId="0" applyFont="1" applyFill="1" applyBorder="1" applyAlignment="1" applyProtection="1">
      <alignment horizontal="left"/>
      <protection/>
    </xf>
    <xf numFmtId="164" fontId="0" fillId="0" borderId="9" xfId="15" applyNumberFormat="1" applyFont="1" applyFill="1" applyBorder="1" applyAlignment="1" applyProtection="1">
      <alignment horizontal="right" vertical="top" wrapText="1"/>
      <protection locked="0"/>
    </xf>
    <xf numFmtId="0" fontId="0" fillId="0" borderId="9" xfId="20" applyFont="1" applyFill="1" applyBorder="1" applyAlignment="1" applyProtection="1">
      <alignment wrapText="1"/>
      <protection locked="0"/>
    </xf>
    <xf numFmtId="164" fontId="0" fillId="0" borderId="9" xfId="15" applyNumberFormat="1" applyFont="1" applyFill="1" applyBorder="1" applyAlignment="1" applyProtection="1">
      <alignment wrapText="1"/>
      <protection locked="0"/>
    </xf>
    <xf numFmtId="164" fontId="0" fillId="0" borderId="9" xfId="15" applyNumberFormat="1" applyFont="1" applyFill="1" applyBorder="1" applyAlignment="1" applyProtection="1">
      <alignment horizontal="right" wrapText="1"/>
      <protection locked="0"/>
    </xf>
    <xf numFmtId="0" fontId="5" fillId="0" borderId="9" xfId="20" applyFont="1" applyFill="1" applyBorder="1" applyAlignment="1" applyProtection="1">
      <alignment wrapText="1"/>
      <protection locked="0"/>
    </xf>
    <xf numFmtId="49" fontId="0" fillId="0" borderId="9" xfId="20" applyNumberFormat="1" applyFont="1" applyFill="1" applyBorder="1" applyAlignment="1" applyProtection="1">
      <alignment horizontal="right" wrapText="1"/>
      <protection locked="0"/>
    </xf>
    <xf numFmtId="49" fontId="0" fillId="0" borderId="9" xfId="20" applyNumberFormat="1" applyFont="1" applyFill="1" applyBorder="1" applyAlignment="1" applyProtection="1">
      <alignment horizontal="center" wrapText="1"/>
      <protection locked="0"/>
    </xf>
    <xf numFmtId="0" fontId="0" fillId="0" borderId="9" xfId="20" applyFont="1" applyFill="1" applyBorder="1" applyAlignment="1" applyProtection="1">
      <alignment vertical="top" wrapText="1"/>
      <protection locked="0"/>
    </xf>
    <xf numFmtId="184" fontId="0" fillId="0" borderId="9" xfId="20" applyNumberFormat="1" applyFont="1" applyFill="1" applyBorder="1" applyAlignment="1" applyProtection="1">
      <alignment horizontal="right" vertical="top" wrapText="1"/>
      <protection locked="0"/>
    </xf>
    <xf numFmtId="49" fontId="0" fillId="0" borderId="9" xfId="20" applyNumberFormat="1" applyFont="1" applyFill="1" applyBorder="1" applyAlignment="1" applyProtection="1">
      <alignment horizontal="center" vertical="top" wrapText="1"/>
      <protection locked="0"/>
    </xf>
    <xf numFmtId="49" fontId="0" fillId="0" borderId="9" xfId="20" applyNumberFormat="1" applyFont="1" applyFill="1" applyBorder="1" applyAlignment="1" applyProtection="1">
      <alignment horizontal="right" vertical="top" wrapText="1"/>
      <protection locked="0"/>
    </xf>
    <xf numFmtId="0" fontId="11" fillId="0" borderId="9" xfId="20" applyFont="1" applyFill="1" applyBorder="1" applyAlignment="1" applyProtection="1">
      <alignment wrapText="1"/>
      <protection locked="0"/>
    </xf>
    <xf numFmtId="9" fontId="0" fillId="0" borderId="9" xfId="23" applyFont="1" applyFill="1" applyBorder="1" applyAlignment="1" applyProtection="1">
      <alignment wrapText="1"/>
      <protection locked="0"/>
    </xf>
    <xf numFmtId="164" fontId="0" fillId="0" borderId="9" xfId="15" applyNumberFormat="1" applyFont="1" applyFill="1" applyBorder="1" applyAlignment="1" applyProtection="1">
      <alignment horizontal="right" wrapText="1"/>
      <protection/>
    </xf>
    <xf numFmtId="164" fontId="5" fillId="0" borderId="9" xfId="15" applyNumberFormat="1" applyFont="1" applyFill="1" applyBorder="1" applyAlignment="1" applyProtection="1">
      <alignment horizontal="right" wrapText="1"/>
      <protection/>
    </xf>
    <xf numFmtId="0" fontId="0" fillId="0" borderId="9" xfId="23" applyNumberFormat="1" applyFont="1" applyFill="1" applyBorder="1" applyAlignment="1" applyProtection="1">
      <alignment wrapText="1"/>
      <protection locked="0"/>
    </xf>
    <xf numFmtId="0" fontId="0" fillId="0" borderId="10" xfId="20" applyFont="1" applyFill="1" applyBorder="1" applyAlignment="1" applyProtection="1">
      <alignment wrapText="1"/>
      <protection locked="0"/>
    </xf>
    <xf numFmtId="49" fontId="0" fillId="0" borderId="10" xfId="20" applyNumberFormat="1" applyFont="1" applyFill="1" applyBorder="1" applyAlignment="1" applyProtection="1">
      <alignment horizontal="center"/>
      <protection locked="0"/>
    </xf>
    <xf numFmtId="164" fontId="0" fillId="0" borderId="10" xfId="15" applyNumberFormat="1" applyFont="1" applyFill="1" applyBorder="1" applyAlignment="1" applyProtection="1">
      <alignment wrapText="1"/>
      <protection locked="0"/>
    </xf>
    <xf numFmtId="164" fontId="0" fillId="0" borderId="10" xfId="15" applyNumberFormat="1" applyFont="1" applyFill="1" applyBorder="1" applyAlignment="1" applyProtection="1">
      <alignment horizontal="right" wrapText="1"/>
      <protection locked="0"/>
    </xf>
    <xf numFmtId="0" fontId="0" fillId="2" borderId="11" xfId="20" applyFont="1" applyFill="1" applyBorder="1" applyAlignment="1" applyProtection="1">
      <alignment wrapText="1"/>
      <protection locked="0"/>
    </xf>
    <xf numFmtId="0" fontId="0" fillId="2" borderId="12" xfId="20" applyFont="1" applyFill="1" applyBorder="1" applyAlignment="1" applyProtection="1">
      <alignment horizontal="center" wrapText="1"/>
      <protection locked="0"/>
    </xf>
    <xf numFmtId="0" fontId="0" fillId="2" borderId="12" xfId="20" applyFont="1" applyFill="1" applyBorder="1" applyAlignment="1" applyProtection="1">
      <alignment horizontal="right" wrapText="1"/>
      <protection/>
    </xf>
    <xf numFmtId="0" fontId="0" fillId="2" borderId="13" xfId="20" applyFont="1" applyFill="1" applyBorder="1" applyAlignment="1" applyProtection="1">
      <alignment horizontal="right" wrapText="1"/>
      <protection/>
    </xf>
    <xf numFmtId="49" fontId="0" fillId="0" borderId="10" xfId="20" applyNumberFormat="1" applyFont="1" applyFill="1" applyBorder="1" applyAlignment="1" applyProtection="1">
      <alignment horizontal="center" wrapText="1"/>
      <protection locked="0"/>
    </xf>
    <xf numFmtId="164" fontId="0" fillId="0" borderId="10" xfId="15" applyNumberFormat="1" applyFont="1" applyFill="1" applyBorder="1" applyAlignment="1" applyProtection="1">
      <alignment horizontal="right" wrapText="1"/>
      <protection/>
    </xf>
    <xf numFmtId="0" fontId="0" fillId="0" borderId="14" xfId="20" applyFont="1" applyFill="1" applyBorder="1" applyAlignment="1" applyProtection="1">
      <alignment wrapText="1"/>
      <protection locked="0"/>
    </xf>
    <xf numFmtId="184" fontId="0" fillId="0" borderId="14" xfId="20" applyNumberFormat="1" applyFont="1" applyFill="1" applyBorder="1" applyAlignment="1" applyProtection="1">
      <alignment vertical="top" wrapText="1"/>
      <protection locked="0"/>
    </xf>
    <xf numFmtId="49" fontId="0" fillId="0" borderId="14" xfId="20" applyNumberFormat="1" applyFont="1" applyFill="1" applyBorder="1" applyAlignment="1" applyProtection="1">
      <alignment horizontal="center" wrapText="1"/>
      <protection locked="0"/>
    </xf>
    <xf numFmtId="9" fontId="0" fillId="0" borderId="14" xfId="23" applyFont="1" applyFill="1" applyBorder="1" applyAlignment="1" applyProtection="1">
      <alignment wrapText="1"/>
      <protection locked="0"/>
    </xf>
    <xf numFmtId="164" fontId="0" fillId="0" borderId="14" xfId="15" applyNumberFormat="1" applyFont="1" applyFill="1" applyBorder="1" applyAlignment="1" applyProtection="1">
      <alignment horizontal="right" wrapText="1"/>
      <protection/>
    </xf>
    <xf numFmtId="164" fontId="0" fillId="0" borderId="14" xfId="15" applyNumberFormat="1" applyFont="1" applyFill="1" applyBorder="1" applyAlignment="1" applyProtection="1">
      <alignment horizontal="right" wrapText="1"/>
      <protection locked="0"/>
    </xf>
    <xf numFmtId="0" fontId="5" fillId="0" borderId="10" xfId="20" applyFont="1" applyFill="1" applyBorder="1" applyAlignment="1" applyProtection="1">
      <alignment wrapText="1"/>
      <protection locked="0"/>
    </xf>
    <xf numFmtId="164" fontId="5" fillId="0" borderId="10" xfId="15" applyNumberFormat="1" applyFont="1" applyFill="1" applyBorder="1" applyAlignment="1" applyProtection="1">
      <alignment horizontal="right" wrapText="1"/>
      <protection/>
    </xf>
    <xf numFmtId="0" fontId="0" fillId="0" borderId="14" xfId="20" applyFont="1" applyFill="1" applyBorder="1" applyAlignment="1" applyProtection="1" quotePrefix="1">
      <alignment wrapText="1"/>
      <protection locked="0"/>
    </xf>
    <xf numFmtId="0" fontId="5" fillId="0" borderId="15" xfId="20" applyFont="1" applyFill="1" applyBorder="1" applyAlignment="1" applyProtection="1">
      <alignment wrapText="1"/>
      <protection locked="0"/>
    </xf>
    <xf numFmtId="49" fontId="0" fillId="0" borderId="15" xfId="20" applyNumberFormat="1" applyFont="1" applyFill="1" applyBorder="1" applyAlignment="1" applyProtection="1">
      <alignment horizontal="center" wrapText="1"/>
      <protection locked="0"/>
    </xf>
    <xf numFmtId="164" fontId="5" fillId="0" borderId="15" xfId="15" applyNumberFormat="1" applyFont="1" applyFill="1" applyBorder="1" applyAlignment="1" applyProtection="1">
      <alignment horizontal="right" wrapText="1"/>
      <protection/>
    </xf>
    <xf numFmtId="0" fontId="5" fillId="0" borderId="16" xfId="20" applyFont="1" applyFill="1" applyBorder="1" applyAlignment="1" applyProtection="1">
      <alignment wrapText="1"/>
      <protection locked="0"/>
    </xf>
    <xf numFmtId="49" fontId="0" fillId="0" borderId="16" xfId="20" applyNumberFormat="1" applyFont="1" applyFill="1" applyBorder="1" applyAlignment="1" applyProtection="1">
      <alignment horizontal="center" wrapText="1"/>
      <protection locked="0"/>
    </xf>
    <xf numFmtId="164" fontId="5" fillId="0" borderId="16" xfId="15" applyNumberFormat="1" applyFont="1" applyFill="1" applyBorder="1" applyAlignment="1" applyProtection="1">
      <alignment horizontal="right" wrapText="1"/>
      <protection/>
    </xf>
    <xf numFmtId="0" fontId="2" fillId="0" borderId="0" xfId="20" applyFont="1" applyFill="1" applyBorder="1" applyAlignment="1" applyProtection="1">
      <alignment horizontal="left" wrapText="1"/>
      <protection locked="0"/>
    </xf>
    <xf numFmtId="164" fontId="5" fillId="0" borderId="0" xfId="0" applyNumberFormat="1" applyFont="1" applyAlignment="1">
      <alignment/>
    </xf>
    <xf numFmtId="164" fontId="0" fillId="0" borderId="0" xfId="22" applyNumberFormat="1" applyProtection="1">
      <alignment/>
      <protection/>
    </xf>
    <xf numFmtId="164" fontId="5" fillId="0" borderId="0" xfId="22" applyNumberFormat="1" applyFont="1" applyFill="1" applyProtection="1">
      <alignment/>
      <protection/>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2" fillId="0" borderId="0" xfId="20" applyFont="1" applyFill="1" applyBorder="1" applyAlignment="1" applyProtection="1">
      <alignment horizontal="left" wrapText="1"/>
      <protection locked="0"/>
    </xf>
    <xf numFmtId="0" fontId="0" fillId="0" borderId="0" xfId="20" applyNumberFormat="1" applyFont="1" applyFill="1" applyBorder="1" applyAlignment="1" applyProtection="1">
      <alignment horizontal="left" wrapText="1"/>
      <protection/>
    </xf>
    <xf numFmtId="0" fontId="5" fillId="0" borderId="4" xfId="0" applyFont="1" applyBorder="1" applyAlignment="1">
      <alignment vertical="center" wrapText="1"/>
    </xf>
    <xf numFmtId="0" fontId="0" fillId="0" borderId="4" xfId="0" applyFont="1" applyBorder="1" applyAlignment="1">
      <alignment vertical="center"/>
    </xf>
    <xf numFmtId="49" fontId="0" fillId="2" borderId="12" xfId="20" applyNumberFormat="1" applyFont="1" applyFill="1" applyBorder="1" applyAlignment="1" applyProtection="1">
      <alignment horizontal="center" wrapText="1"/>
      <protection locked="0"/>
    </xf>
    <xf numFmtId="0" fontId="0" fillId="0" borderId="12" xfId="0" applyFont="1" applyBorder="1" applyAlignment="1">
      <alignment wrapText="1"/>
    </xf>
    <xf numFmtId="0" fontId="0" fillId="0" borderId="0" xfId="20" applyFont="1" applyFill="1" applyBorder="1" applyAlignment="1" applyProtection="1">
      <alignment wrapText="1"/>
      <protection locked="0"/>
    </xf>
    <xf numFmtId="0" fontId="0" fillId="0" borderId="0" xfId="0" applyAlignment="1">
      <alignment wrapText="1"/>
    </xf>
    <xf numFmtId="0" fontId="0" fillId="0" borderId="0" xfId="0" applyFont="1" applyAlignment="1">
      <alignment/>
    </xf>
    <xf numFmtId="0" fontId="5" fillId="0" borderId="0" xfId="20" applyFont="1" applyFill="1" applyBorder="1" applyAlignment="1" applyProtection="1">
      <alignment wrapText="1"/>
      <protection locked="0"/>
    </xf>
    <xf numFmtId="0" fontId="0" fillId="0" borderId="0" xfId="0" applyFont="1" applyAlignment="1">
      <alignment wrapText="1"/>
    </xf>
    <xf numFmtId="164" fontId="4" fillId="0" borderId="0" xfId="15" applyNumberFormat="1" applyAlignment="1">
      <alignment horizontal="center"/>
    </xf>
  </cellXfs>
  <cellStyles count="11">
    <cellStyle name="Normal" xfId="0"/>
    <cellStyle name="Comma" xfId="15"/>
    <cellStyle name="Comma [0]" xfId="16"/>
    <cellStyle name="Currency [0]" xfId="17"/>
    <cellStyle name="Followed Hyperlink" xfId="18"/>
    <cellStyle name="Hyperlink" xfId="19"/>
    <cellStyle name="Normal_10 års vedligeholdelsesplan" xfId="20"/>
    <cellStyle name="Normal_10 års vedligeholdelsesplan_1" xfId="21"/>
    <cellStyle name="Normal_vedl1018" xfId="22"/>
    <cellStyle name="Percent" xfId="23"/>
    <cellStyle name="Currency"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'START HER'!$B$4</c:f>
        </c:strRef>
      </c:tx>
      <c:layout>
        <c:manualLayout>
          <c:xMode val="factor"/>
          <c:yMode val="factor"/>
          <c:x val="-0.03775"/>
          <c:y val="0.00825"/>
        </c:manualLayout>
      </c:layout>
      <c:spPr>
        <a:noFill/>
        <a:ln>
          <a:noFill/>
        </a:ln>
      </c:spPr>
      <c:txPr>
        <a:bodyPr vert="horz" rot="0"/>
        <a:lstStyle/>
        <a:p>
          <a:pPr>
            <a:defRPr lang="en-US" cap="none" sz="1200" b="1" i="0" u="none" baseline="0"/>
          </a:pPr>
        </a:p>
      </c:txPr>
    </c:title>
    <c:plotArea>
      <c:layout>
        <c:manualLayout>
          <c:xMode val="edge"/>
          <c:yMode val="edge"/>
          <c:x val="0.03675"/>
          <c:y val="0.1075"/>
          <c:w val="0.78525"/>
          <c:h val="0.834"/>
        </c:manualLayout>
      </c:layout>
      <c:barChart>
        <c:barDir val="col"/>
        <c:grouping val="stacked"/>
        <c:varyColors val="0"/>
        <c:ser>
          <c:idx val="0"/>
          <c:order val="0"/>
          <c:tx>
            <c:v>Alm. vedligeholdelse</c:v>
          </c:tx>
          <c:invertIfNegative val="0"/>
          <c:extLst>
            <c:ext xmlns:c14="http://schemas.microsoft.com/office/drawing/2007/8/2/chart" uri="{6F2FDCE9-48DA-4B69-8628-5D25D57E5C99}">
              <c14:invertSolidFillFmt>
                <c14:spPr>
                  <a:solidFill>
                    <a:srgbClr val="000000"/>
                  </a:solidFill>
                </c14:spPr>
              </c14:invertSolidFillFmt>
            </c:ext>
          </c:extLst>
          <c:cat>
            <c:numRef>
              <c:f>'10Årsplan'!$E$8:$N$8</c:f>
              <c:numCache>
                <c:ptCount val="10"/>
                <c:pt idx="0">
                  <c:v>2008</c:v>
                </c:pt>
                <c:pt idx="1">
                  <c:v>2009</c:v>
                </c:pt>
                <c:pt idx="2">
                  <c:v>2010</c:v>
                </c:pt>
                <c:pt idx="3">
                  <c:v>2011</c:v>
                </c:pt>
                <c:pt idx="4">
                  <c:v>2012</c:v>
                </c:pt>
                <c:pt idx="5">
                  <c:v>2013</c:v>
                </c:pt>
                <c:pt idx="6">
                  <c:v>2014</c:v>
                </c:pt>
                <c:pt idx="7">
                  <c:v>2015</c:v>
                </c:pt>
                <c:pt idx="8">
                  <c:v>2016</c:v>
                </c:pt>
                <c:pt idx="9">
                  <c:v>2017</c:v>
                </c:pt>
              </c:numCache>
            </c:numRef>
          </c:cat>
          <c:val>
            <c:numRef>
              <c:f>'10Årsplan'!$E$182:$N$182</c:f>
              <c:numCache>
                <c:ptCount val="10"/>
              </c:numCache>
            </c:numRef>
          </c:val>
        </c:ser>
        <c:ser>
          <c:idx val="1"/>
          <c:order val="1"/>
          <c:tx>
            <c:v>Istandsættelse arbejder</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'10Årsplan'!$E$180:$N$180</c:f>
              <c:numCache>
                <c:ptCount val="10"/>
                <c:pt idx="0">
                  <c:v>2553.75</c:v>
                </c:pt>
                <c:pt idx="1">
                  <c:v>2148.75</c:v>
                </c:pt>
                <c:pt idx="2">
                  <c:v>6386.25</c:v>
                </c:pt>
                <c:pt idx="3">
                  <c:v>5286.25</c:v>
                </c:pt>
                <c:pt idx="4">
                  <c:v>1648.75</c:v>
                </c:pt>
                <c:pt idx="5">
                  <c:v>986.25</c:v>
                </c:pt>
                <c:pt idx="6">
                  <c:v>861.25</c:v>
                </c:pt>
                <c:pt idx="7">
                  <c:v>2398.75</c:v>
                </c:pt>
                <c:pt idx="8">
                  <c:v>8886.25</c:v>
                </c:pt>
                <c:pt idx="9">
                  <c:v>4167.5</c:v>
                </c:pt>
              </c:numCache>
            </c:numRef>
          </c:val>
        </c:ser>
        <c:overlap val="100"/>
        <c:axId val="28710249"/>
        <c:axId val="57065650"/>
      </c:barChart>
      <c:catAx>
        <c:axId val="28710249"/>
        <c:scaling>
          <c:orientation val="minMax"/>
        </c:scaling>
        <c:axPos val="b"/>
        <c:title>
          <c:tx>
            <c:rich>
              <a:bodyPr vert="horz" rot="0" anchor="ctr"/>
              <a:lstStyle/>
              <a:p>
                <a:pPr algn="ctr">
                  <a:defRPr/>
                </a:pPr>
                <a:r>
                  <a:rPr lang="en-US" cap="none" sz="1000" b="1" i="0" u="none" baseline="0"/>
                  <a:t>År</a:t>
                </a:r>
              </a:p>
            </c:rich>
          </c:tx>
          <c:layout/>
          <c:overlay val="0"/>
          <c:spPr>
            <a:noFill/>
            <a:ln>
              <a:noFill/>
            </a:ln>
          </c:spPr>
        </c:title>
        <c:delete val="0"/>
        <c:numFmt formatCode="General" sourceLinked="1"/>
        <c:majorTickMark val="out"/>
        <c:minorTickMark val="none"/>
        <c:tickLblPos val="nextTo"/>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sz="1000" b="1" i="0" u="none" baseline="0"/>
                  <a:t>Udgift i 1.000 kr inkl. moms</a:t>
                </a:r>
              </a:p>
            </c:rich>
          </c:tx>
          <c:layout/>
          <c:overlay val="0"/>
          <c:spPr>
            <a:noFill/>
            <a:ln>
              <a:noFill/>
            </a:ln>
          </c:spPr>
        </c:title>
        <c:majorGridlines/>
        <c:delete val="0"/>
        <c:numFmt formatCode="General" sourceLinked="1"/>
        <c:majorTickMark val="out"/>
        <c:minorTickMark val="none"/>
        <c:tickLblPos val="nextTo"/>
        <c:crossAx val="287102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Diagram4"/>
  <sheetViews>
    <sheetView workbookViewId="0" zoomScale="83"/>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V31"/>
  <sheetViews>
    <sheetView zoomScale="75" zoomScaleNormal="75" workbookViewId="0" topLeftCell="A1">
      <selection activeCell="B10" sqref="B10:K10"/>
    </sheetView>
  </sheetViews>
  <sheetFormatPr defaultColWidth="9.00390625" defaultRowHeight="15.75"/>
  <cols>
    <col min="1" max="10" width="9.00390625" style="25" customWidth="1"/>
    <col min="11" max="11" width="13.625" style="25" customWidth="1"/>
    <col min="12" max="16384" width="9.00390625" style="25" customWidth="1"/>
  </cols>
  <sheetData>
    <row r="1" spans="2:11" ht="15.75">
      <c r="B1" s="42" t="s">
        <v>123</v>
      </c>
      <c r="C1" s="31"/>
      <c r="D1" s="31"/>
      <c r="E1" s="31"/>
      <c r="F1" s="31"/>
      <c r="G1" s="31"/>
      <c r="H1" s="31"/>
      <c r="I1" s="31"/>
      <c r="J1" s="31"/>
      <c r="K1" s="31"/>
    </row>
    <row r="2" spans="1:11" s="29" customFormat="1" ht="16.5" thickBot="1">
      <c r="A2" s="25"/>
      <c r="B2" s="67"/>
      <c r="C2" s="66"/>
      <c r="D2" s="66"/>
      <c r="E2" s="66"/>
      <c r="F2" s="66"/>
      <c r="G2" s="66"/>
      <c r="H2" s="66"/>
      <c r="I2" s="66"/>
      <c r="J2" s="66"/>
      <c r="K2" s="66"/>
    </row>
    <row r="3" spans="2:11" s="29" customFormat="1" ht="15.75">
      <c r="B3" s="26" t="s">
        <v>106</v>
      </c>
      <c r="C3" s="27"/>
      <c r="D3" s="27"/>
      <c r="E3" s="27"/>
      <c r="F3" s="27"/>
      <c r="G3" s="27"/>
      <c r="H3" s="42"/>
      <c r="I3" s="27"/>
      <c r="J3" s="27"/>
      <c r="K3" s="28"/>
    </row>
    <row r="4" spans="1:11" ht="20.25">
      <c r="A4" s="29"/>
      <c r="B4" s="65" t="s">
        <v>170</v>
      </c>
      <c r="C4" s="39"/>
      <c r="D4" s="39"/>
      <c r="E4" s="39"/>
      <c r="F4" s="39"/>
      <c r="G4" s="41"/>
      <c r="H4" s="41"/>
      <c r="I4" s="39"/>
      <c r="J4" s="39"/>
      <c r="K4" s="40"/>
    </row>
    <row r="5" spans="1:18" ht="20.25">
      <c r="A5" s="29"/>
      <c r="B5" s="44"/>
      <c r="C5" s="43"/>
      <c r="D5" s="43"/>
      <c r="E5" s="43"/>
      <c r="F5" s="43"/>
      <c r="G5" s="43"/>
      <c r="H5" s="45"/>
      <c r="I5" s="43"/>
      <c r="J5" s="43"/>
      <c r="K5" s="46"/>
      <c r="R5" s="25" t="s">
        <v>157</v>
      </c>
    </row>
    <row r="6" spans="1:21" ht="20.25">
      <c r="A6" s="29"/>
      <c r="B6" s="71" t="s">
        <v>113</v>
      </c>
      <c r="C6" s="43"/>
      <c r="D6" s="43"/>
      <c r="E6" s="43"/>
      <c r="F6" s="43"/>
      <c r="G6" s="43"/>
      <c r="H6" s="45"/>
      <c r="I6" s="43"/>
      <c r="J6" s="43"/>
      <c r="K6" s="46"/>
      <c r="R6" s="25">
        <f>+R7-1</f>
        <v>2007</v>
      </c>
      <c r="S6" s="25">
        <v>2</v>
      </c>
      <c r="T6" s="72" t="s">
        <v>124</v>
      </c>
      <c r="U6" s="25">
        <v>3</v>
      </c>
    </row>
    <row r="7" spans="1:20" ht="20.25">
      <c r="A7" s="29"/>
      <c r="B7" s="65" t="s">
        <v>171</v>
      </c>
      <c r="C7" s="39"/>
      <c r="D7" s="39"/>
      <c r="E7" s="39"/>
      <c r="F7" s="39"/>
      <c r="G7" s="41"/>
      <c r="H7" s="41"/>
      <c r="I7" s="39"/>
      <c r="J7" s="39"/>
      <c r="K7" s="40"/>
      <c r="R7" s="25">
        <f>+B10</f>
        <v>2008</v>
      </c>
      <c r="T7" s="72" t="s">
        <v>125</v>
      </c>
    </row>
    <row r="8" spans="2:20" ht="20.25">
      <c r="B8" s="30"/>
      <c r="C8" s="31"/>
      <c r="D8" s="31"/>
      <c r="E8" s="31"/>
      <c r="F8" s="31"/>
      <c r="G8" s="31"/>
      <c r="H8" s="31"/>
      <c r="I8" s="31"/>
      <c r="J8" s="31"/>
      <c r="K8" s="32"/>
      <c r="T8" s="72" t="s">
        <v>126</v>
      </c>
    </row>
    <row r="9" spans="2:20" ht="15.75">
      <c r="B9" s="71" t="s">
        <v>107</v>
      </c>
      <c r="C9" s="31"/>
      <c r="D9" s="31"/>
      <c r="E9" s="31"/>
      <c r="F9" s="31"/>
      <c r="G9" s="31"/>
      <c r="H9" s="31"/>
      <c r="I9" s="31"/>
      <c r="J9" s="31"/>
      <c r="K9" s="32"/>
      <c r="T9" s="25" t="s">
        <v>130</v>
      </c>
    </row>
    <row r="10" spans="2:11" ht="20.25">
      <c r="B10" s="123">
        <v>2008</v>
      </c>
      <c r="C10" s="124"/>
      <c r="D10" s="124"/>
      <c r="E10" s="124"/>
      <c r="F10" s="124"/>
      <c r="G10" s="124"/>
      <c r="H10" s="124"/>
      <c r="I10" s="124"/>
      <c r="J10" s="124"/>
      <c r="K10" s="125"/>
    </row>
    <row r="11" spans="2:11" ht="20.25">
      <c r="B11" s="68"/>
      <c r="C11" s="69"/>
      <c r="D11" s="69"/>
      <c r="E11" s="69"/>
      <c r="F11" s="69"/>
      <c r="G11" s="69"/>
      <c r="H11" s="69"/>
      <c r="I11" s="69"/>
      <c r="J11" s="69"/>
      <c r="K11" s="70"/>
    </row>
    <row r="12" spans="2:11" ht="15.75">
      <c r="B12" s="71" t="s">
        <v>156</v>
      </c>
      <c r="C12" s="31"/>
      <c r="D12" s="31"/>
      <c r="E12" s="31"/>
      <c r="F12" s="31"/>
      <c r="G12" s="31"/>
      <c r="H12" s="31"/>
      <c r="I12" s="31"/>
      <c r="J12" s="31"/>
      <c r="K12" s="32"/>
    </row>
    <row r="13" spans="2:11" ht="20.25">
      <c r="B13" s="30" t="str">
        <f>INDEX(T6:T9,U6)</f>
        <v>ultimo</v>
      </c>
      <c r="C13" s="69"/>
      <c r="D13" s="77">
        <f>INDEX(R6:R7,S6)</f>
        <v>2008</v>
      </c>
      <c r="E13" s="69"/>
      <c r="F13" s="69"/>
      <c r="G13" s="69"/>
      <c r="H13" s="69"/>
      <c r="I13" s="69"/>
      <c r="J13" s="69"/>
      <c r="K13" s="70"/>
    </row>
    <row r="14" spans="2:11" ht="15.75">
      <c r="B14" s="71" t="s">
        <v>131</v>
      </c>
      <c r="C14" s="31"/>
      <c r="D14" s="31"/>
      <c r="E14" s="31"/>
      <c r="F14" s="31"/>
      <c r="G14" s="31"/>
      <c r="H14" s="31"/>
      <c r="I14" s="31"/>
      <c r="J14" s="31"/>
      <c r="K14" s="32"/>
    </row>
    <row r="15" spans="2:22" ht="16.5" thickBot="1">
      <c r="B15" s="73" t="str">
        <f>INDEX(U16:U35,V15)</f>
        <v>Peter Jahn</v>
      </c>
      <c r="C15" s="74"/>
      <c r="D15" s="74"/>
      <c r="E15" s="74"/>
      <c r="F15" s="74"/>
      <c r="G15" s="74"/>
      <c r="H15" s="74"/>
      <c r="I15" s="74"/>
      <c r="J15" s="74"/>
      <c r="K15" s="75"/>
      <c r="T15" s="25" t="s">
        <v>136</v>
      </c>
      <c r="V15" s="25">
        <v>15</v>
      </c>
    </row>
    <row r="16" spans="20:21" ht="15.75">
      <c r="T16" s="25" t="s">
        <v>162</v>
      </c>
      <c r="U16" s="25" t="s">
        <v>163</v>
      </c>
    </row>
    <row r="17" spans="20:21" ht="15.75">
      <c r="T17" s="25" t="s">
        <v>132</v>
      </c>
      <c r="U17" s="25" t="s">
        <v>133</v>
      </c>
    </row>
    <row r="18" spans="1:21" ht="15.75">
      <c r="A18" s="24"/>
      <c r="B18" s="19" t="s">
        <v>127</v>
      </c>
      <c r="T18" s="25" t="s">
        <v>137</v>
      </c>
      <c r="U18" s="25" t="s">
        <v>138</v>
      </c>
    </row>
    <row r="19" spans="1:21" ht="15.75">
      <c r="A19" s="24"/>
      <c r="B19" s="20"/>
      <c r="T19" s="25" t="s">
        <v>134</v>
      </c>
      <c r="U19" s="25" t="s">
        <v>135</v>
      </c>
    </row>
    <row r="20" spans="2:21" ht="15.75">
      <c r="B20" s="19" t="s">
        <v>128</v>
      </c>
      <c r="T20" s="25" t="s">
        <v>139</v>
      </c>
      <c r="U20" s="25" t="s">
        <v>140</v>
      </c>
    </row>
    <row r="21" spans="2:21" ht="15.75">
      <c r="B21" s="76" t="s">
        <v>109</v>
      </c>
      <c r="T21" s="25" t="s">
        <v>141</v>
      </c>
      <c r="U21" s="25" t="s">
        <v>142</v>
      </c>
    </row>
    <row r="22" spans="2:21" ht="15.75">
      <c r="B22" s="76" t="s">
        <v>154</v>
      </c>
      <c r="T22" s="25" t="s">
        <v>160</v>
      </c>
      <c r="U22" s="25" t="s">
        <v>161</v>
      </c>
    </row>
    <row r="23" spans="2:21" s="20" customFormat="1" ht="15.75">
      <c r="B23" s="19" t="s">
        <v>108</v>
      </c>
      <c r="R23" s="25"/>
      <c r="T23" s="25" t="s">
        <v>164</v>
      </c>
      <c r="U23" s="25" t="s">
        <v>165</v>
      </c>
    </row>
    <row r="24" spans="2:21" s="20" customFormat="1" ht="15.75">
      <c r="B24" s="19"/>
      <c r="T24" s="25" t="s">
        <v>143</v>
      </c>
      <c r="U24" s="25" t="s">
        <v>144</v>
      </c>
    </row>
    <row r="25" spans="2:21" ht="15.75">
      <c r="B25" s="20" t="s">
        <v>129</v>
      </c>
      <c r="R25" s="20"/>
      <c r="T25" s="25" t="s">
        <v>155</v>
      </c>
      <c r="U25" s="25" t="s">
        <v>145</v>
      </c>
    </row>
    <row r="26" spans="2:21" s="20" customFormat="1" ht="15.75">
      <c r="B26" s="20" t="s">
        <v>102</v>
      </c>
      <c r="R26" s="25"/>
      <c r="T26" s="25" t="s">
        <v>146</v>
      </c>
      <c r="U26" s="25" t="s">
        <v>147</v>
      </c>
    </row>
    <row r="27" spans="2:21" ht="15.75">
      <c r="B27" s="19"/>
      <c r="R27" s="20"/>
      <c r="T27" s="25" t="s">
        <v>158</v>
      </c>
      <c r="U27" s="25" t="s">
        <v>159</v>
      </c>
    </row>
    <row r="28" spans="20:21" ht="15.75">
      <c r="T28" s="25" t="s">
        <v>167</v>
      </c>
      <c r="U28" s="25" t="s">
        <v>166</v>
      </c>
    </row>
    <row r="29" spans="20:21" ht="15.75">
      <c r="T29" s="25" t="s">
        <v>148</v>
      </c>
      <c r="U29" s="25" t="s">
        <v>149</v>
      </c>
    </row>
    <row r="30" spans="20:21" ht="15.75">
      <c r="T30" s="25" t="s">
        <v>150</v>
      </c>
      <c r="U30" s="25" t="s">
        <v>151</v>
      </c>
    </row>
    <row r="31" spans="20:21" ht="15.75">
      <c r="T31" s="25" t="s">
        <v>152</v>
      </c>
      <c r="U31" s="25" t="s">
        <v>153</v>
      </c>
    </row>
  </sheetData>
  <mergeCells count="1">
    <mergeCell ref="B10:K10"/>
  </mergeCells>
  <printOptions/>
  <pageMargins left="0.75" right="0.75" top="1" bottom="1"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Ark11"/>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89</v>
      </c>
      <c r="B3" s="8" t="s">
        <v>73</v>
      </c>
      <c r="C3" s="9" t="s">
        <v>74</v>
      </c>
      <c r="D3" s="9" t="s">
        <v>75</v>
      </c>
    </row>
    <row r="42" ht="12.75">
      <c r="D42" s="9">
        <f>SUM(D4:D41)</f>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Ark12"/>
  <dimension ref="A1:E37"/>
  <sheetViews>
    <sheetView workbookViewId="0" topLeftCell="A26">
      <selection activeCell="D36" sqref="A36:D38"/>
    </sheetView>
  </sheetViews>
  <sheetFormatPr defaultColWidth="9.00390625" defaultRowHeight="15.75"/>
  <cols>
    <col min="1" max="1" width="47.00390625" style="8" customWidth="1"/>
    <col min="2" max="2" width="8.00390625" style="8" customWidth="1"/>
    <col min="3" max="3" width="9.25390625" style="9" customWidth="1"/>
    <col min="4" max="4" width="9.00390625" style="9" bestFit="1" customWidth="1"/>
    <col min="5" max="16384" width="8.00390625" style="8" customWidth="1"/>
  </cols>
  <sheetData>
    <row r="1" spans="1:2" ht="12.75">
      <c r="A1" s="8" t="s">
        <v>105</v>
      </c>
      <c r="B1" s="8" t="str">
        <f>+'10Årsplan'!N1</f>
        <v>AB Haabet   06.2567.40</v>
      </c>
    </row>
    <row r="3" spans="1:4" ht="12.75">
      <c r="A3" s="8" t="s">
        <v>40</v>
      </c>
      <c r="B3" s="8" t="s">
        <v>73</v>
      </c>
      <c r="C3" s="9" t="s">
        <v>74</v>
      </c>
      <c r="D3" s="9" t="s">
        <v>75</v>
      </c>
    </row>
    <row r="30" ht="12.75">
      <c r="A30" s="16"/>
    </row>
    <row r="32" ht="12.75">
      <c r="E32" s="10"/>
    </row>
    <row r="37" ht="12.75">
      <c r="E37" s="10"/>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13"/>
  <dimension ref="A1:D42"/>
  <sheetViews>
    <sheetView workbookViewId="0" topLeftCell="A1">
      <selection activeCell="D42" sqref="A31:D42"/>
    </sheetView>
  </sheetViews>
  <sheetFormatPr defaultColWidth="9.00390625" defaultRowHeight="15.75"/>
  <cols>
    <col min="1" max="1" width="39.875" style="8" customWidth="1"/>
    <col min="2" max="2" width="9.875" style="9" bestFit="1" customWidth="1"/>
    <col min="3" max="3" width="9.25390625" style="9" customWidth="1"/>
    <col min="4" max="4" width="8.125" style="9" bestFit="1" customWidth="1"/>
    <col min="5" max="16384" width="8.00390625" style="8" customWidth="1"/>
  </cols>
  <sheetData>
    <row r="1" spans="1:2" ht="12.75">
      <c r="A1" s="8" t="s">
        <v>105</v>
      </c>
      <c r="B1" s="9" t="str">
        <f>+'10Årsplan'!N1</f>
        <v>AB Haabet   06.2567.40</v>
      </c>
    </row>
    <row r="2" spans="2:4" ht="12.75">
      <c r="B2" s="137"/>
      <c r="C2" s="137"/>
      <c r="D2" s="137"/>
    </row>
    <row r="3" spans="1:4" ht="12.75">
      <c r="A3" s="8" t="s">
        <v>90</v>
      </c>
      <c r="B3" s="17"/>
      <c r="C3" s="18"/>
      <c r="D3" s="18"/>
    </row>
    <row r="31" spans="1:4" ht="12.75">
      <c r="A31" s="15"/>
      <c r="B31" s="14"/>
      <c r="C31" s="14"/>
      <c r="D31" s="14"/>
    </row>
    <row r="32" spans="1:4" ht="12.75">
      <c r="A32" s="15"/>
      <c r="B32" s="14"/>
      <c r="C32" s="14"/>
      <c r="D32" s="14"/>
    </row>
    <row r="33" spans="1:4" ht="12.75">
      <c r="A33" s="15"/>
      <c r="B33" s="14"/>
      <c r="C33" s="14"/>
      <c r="D33" s="14"/>
    </row>
    <row r="34" spans="1:4" ht="12.75">
      <c r="A34" s="15"/>
      <c r="B34" s="14"/>
      <c r="C34" s="14"/>
      <c r="D34" s="14"/>
    </row>
    <row r="35" spans="1:4" ht="12.75">
      <c r="A35" s="15"/>
      <c r="B35" s="14"/>
      <c r="C35" s="14"/>
      <c r="D35" s="14"/>
    </row>
    <row r="36" spans="1:4" ht="12.75">
      <c r="A36" s="15"/>
      <c r="B36" s="14"/>
      <c r="C36" s="14"/>
      <c r="D36" s="14"/>
    </row>
    <row r="37" spans="1:4" ht="12.75">
      <c r="A37" s="15"/>
      <c r="B37" s="14"/>
      <c r="C37" s="14"/>
      <c r="D37" s="14"/>
    </row>
    <row r="38" spans="1:4" ht="12.75">
      <c r="A38" s="15"/>
      <c r="B38" s="14"/>
      <c r="C38" s="14"/>
      <c r="D38" s="14"/>
    </row>
    <row r="39" spans="1:4" ht="12.75">
      <c r="A39" s="15"/>
      <c r="B39" s="14"/>
      <c r="C39" s="14"/>
      <c r="D39" s="14"/>
    </row>
    <row r="40" spans="1:4" ht="12.75">
      <c r="A40" s="15"/>
      <c r="B40" s="14"/>
      <c r="C40" s="14"/>
      <c r="D40" s="14"/>
    </row>
    <row r="41" spans="1:4" ht="12.75">
      <c r="A41" s="15"/>
      <c r="B41" s="14"/>
      <c r="C41" s="14"/>
      <c r="D41" s="14"/>
    </row>
    <row r="42" spans="1:4" ht="12.75">
      <c r="A42" s="15"/>
      <c r="B42" s="14"/>
      <c r="C42" s="14"/>
      <c r="D42" s="14"/>
    </row>
  </sheetData>
  <mergeCells count="1">
    <mergeCell ref="B2:D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14"/>
  <dimension ref="A1:D42"/>
  <sheetViews>
    <sheetView workbookViewId="0" topLeftCell="A1">
      <selection activeCell="B32" sqref="B32"/>
    </sheetView>
  </sheetViews>
  <sheetFormatPr defaultColWidth="9.00390625" defaultRowHeight="15.75"/>
  <cols>
    <col min="1" max="1" width="39.875" style="8" customWidth="1"/>
    <col min="2" max="16384" width="8.00390625" style="8" customWidth="1"/>
  </cols>
  <sheetData>
    <row r="1" spans="1:2" ht="12.75">
      <c r="A1" s="8" t="s">
        <v>105</v>
      </c>
      <c r="B1" s="8" t="str">
        <f>+'10Årsplan'!N1</f>
        <v>AB Haabet   06.2567.40</v>
      </c>
    </row>
    <row r="3" ht="12.75">
      <c r="A3" s="8" t="s">
        <v>44</v>
      </c>
    </row>
    <row r="32" spans="2:3" ht="13.5" thickBot="1">
      <c r="B32" s="13"/>
      <c r="C32" s="13"/>
    </row>
    <row r="33" ht="13.5" thickTop="1"/>
    <row r="42" ht="12.75">
      <c r="D42" s="8">
        <f>SUM(D4:D41)</f>
        <v>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15"/>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91</v>
      </c>
      <c r="B3" s="8" t="s">
        <v>73</v>
      </c>
      <c r="C3" s="9" t="s">
        <v>74</v>
      </c>
      <c r="D3" s="9" t="s">
        <v>75</v>
      </c>
    </row>
    <row r="42" ht="12.75">
      <c r="D42" s="9">
        <f>SUM(D4:D41)</f>
        <v>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16"/>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48</v>
      </c>
      <c r="B3" s="8" t="s">
        <v>73</v>
      </c>
      <c r="C3" s="9" t="s">
        <v>74</v>
      </c>
      <c r="D3" s="9" t="s">
        <v>75</v>
      </c>
    </row>
    <row r="42" ht="12.75">
      <c r="D42" s="9">
        <f>SUM(D4:D41)</f>
        <v>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17"/>
  <dimension ref="A1:E7"/>
  <sheetViews>
    <sheetView workbookViewId="0" topLeftCell="A91">
      <selection activeCell="D4" sqref="D4:E179"/>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50</v>
      </c>
      <c r="B3" s="8" t="s">
        <v>73</v>
      </c>
      <c r="C3" s="9" t="s">
        <v>74</v>
      </c>
      <c r="D3" s="9" t="s">
        <v>75</v>
      </c>
    </row>
    <row r="7" ht="12.75">
      <c r="E7" s="1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18"/>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92</v>
      </c>
      <c r="B3" s="8" t="s">
        <v>73</v>
      </c>
      <c r="C3" s="9" t="s">
        <v>74</v>
      </c>
      <c r="D3" s="9" t="s">
        <v>75</v>
      </c>
    </row>
    <row r="4" ht="12.75">
      <c r="D4" s="9">
        <f aca="true" t="shared" si="0" ref="D4:D41">+C4*B4</f>
        <v>0</v>
      </c>
    </row>
    <row r="5" ht="12.75">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19"/>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93</v>
      </c>
      <c r="B3" s="8" t="s">
        <v>73</v>
      </c>
      <c r="C3" s="9" t="s">
        <v>74</v>
      </c>
      <c r="D3" s="9" t="s">
        <v>75</v>
      </c>
    </row>
    <row r="42" ht="12.75">
      <c r="D42" s="9">
        <f>SUM(D4:D41)</f>
        <v>0</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20"/>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56</v>
      </c>
      <c r="B3" s="8" t="s">
        <v>73</v>
      </c>
      <c r="C3" s="9" t="s">
        <v>74</v>
      </c>
      <c r="D3" s="9" t="s">
        <v>75</v>
      </c>
    </row>
    <row r="9" ht="12.75">
      <c r="E9" s="10"/>
    </row>
    <row r="42" ht="12.75">
      <c r="D42" s="9">
        <f>SUM(D4:D41)</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Ark2"/>
  <dimension ref="A1:N198"/>
  <sheetViews>
    <sheetView tabSelected="1" zoomScale="85" zoomScaleNormal="85" workbookViewId="0" topLeftCell="A1">
      <pane ySplit="8" topLeftCell="BM74" activePane="bottomLeft" state="frozen"/>
      <selection pane="topLeft" activeCell="A1" sqref="A1"/>
      <selection pane="bottomLeft" activeCell="A1" sqref="A1:C1"/>
    </sheetView>
  </sheetViews>
  <sheetFormatPr defaultColWidth="9.00390625" defaultRowHeight="15.75"/>
  <cols>
    <col min="1" max="1" width="33.50390625" style="3" customWidth="1"/>
    <col min="2" max="2" width="5.125" style="3" customWidth="1"/>
    <col min="3" max="3" width="5.125" style="35" customWidth="1"/>
    <col min="4" max="4" width="7.25390625" style="33" customWidth="1"/>
    <col min="5" max="14" width="7.125" style="0" customWidth="1"/>
    <col min="15" max="15" width="9.50390625" style="0" bestFit="1" customWidth="1"/>
  </cols>
  <sheetData>
    <row r="1" spans="1:14" s="21" customFormat="1" ht="27.75" customHeight="1">
      <c r="A1" s="128" t="s">
        <v>256</v>
      </c>
      <c r="B1" s="128"/>
      <c r="C1" s="129"/>
      <c r="D1" s="47"/>
      <c r="E1" s="47"/>
      <c r="F1" s="47"/>
      <c r="G1" s="47"/>
      <c r="H1" s="47"/>
      <c r="I1" s="47"/>
      <c r="J1" s="47"/>
      <c r="K1" s="47"/>
      <c r="L1" s="47"/>
      <c r="M1" s="47"/>
      <c r="N1" s="48" t="str">
        <f>+'START HER'!B4&amp;"   "&amp;+'START HER'!B7</f>
        <v>AB Haabet   06.2567.40</v>
      </c>
    </row>
    <row r="2" spans="1:14" ht="56.25" customHeight="1">
      <c r="A2" s="127" t="str">
        <f>"Alle beløb er kr. 1.000 og i "&amp;'START HER'!B13&amp;" "&amp;'START HER'!D13&amp;" priser og ekskl. moms. Ejendommens løbende driftsudgifter og almindelige løbende vedligeholdelse er ikke indeholdt i nærværende oversigt. Vedligeholdelsesplanen er udarbejdet i samråd med bestyrelsen."</f>
        <v>Alle beløb er kr. 1.000 og i ultimo 2008 priser og ekskl. moms. Ejendommens løbende driftsudgifter og almindelige løbende vedligeholdelse er ikke indeholdt i nærværende oversigt. Vedligeholdelsesplanen er udarbejdet i samråd med bestyrelsen.</v>
      </c>
      <c r="B2" s="127"/>
      <c r="C2" s="127"/>
      <c r="D2" s="127"/>
      <c r="E2" s="127"/>
      <c r="F2" s="127"/>
      <c r="G2" s="127"/>
      <c r="H2" s="127"/>
      <c r="I2" s="127"/>
      <c r="J2" s="127"/>
      <c r="K2" s="127"/>
      <c r="L2" s="127"/>
      <c r="M2" s="127"/>
      <c r="N2" s="127"/>
    </row>
    <row r="3" spans="1:14" ht="18.75" customHeight="1">
      <c r="A3" s="64"/>
      <c r="B3" s="64"/>
      <c r="C3" s="64"/>
      <c r="D3" s="64"/>
      <c r="E3" s="64"/>
      <c r="F3" s="64"/>
      <c r="G3" s="64"/>
      <c r="H3" s="64"/>
      <c r="I3" s="64"/>
      <c r="J3" s="64"/>
      <c r="K3" s="64"/>
      <c r="L3" s="64"/>
      <c r="M3" s="64"/>
      <c r="N3" s="64"/>
    </row>
    <row r="4" spans="1:13" ht="18.75" customHeight="1">
      <c r="A4" s="126" t="s">
        <v>121</v>
      </c>
      <c r="B4" s="126"/>
      <c r="C4" s="126"/>
      <c r="D4" s="126"/>
      <c r="E4" s="126"/>
      <c r="F4" s="126"/>
      <c r="G4" s="126"/>
      <c r="H4" s="126"/>
      <c r="I4" s="126"/>
      <c r="J4" s="126"/>
      <c r="K4" s="126"/>
      <c r="L4" s="126"/>
      <c r="M4" s="126"/>
    </row>
    <row r="5" spans="1:13" ht="18" customHeight="1">
      <c r="A5" s="1" t="s">
        <v>130</v>
      </c>
      <c r="B5" s="34"/>
      <c r="C5" s="1"/>
      <c r="D5" s="1"/>
      <c r="E5" s="1"/>
      <c r="F5" s="1"/>
      <c r="G5" s="1"/>
      <c r="H5" s="1"/>
      <c r="I5" s="1"/>
      <c r="J5" s="1"/>
      <c r="K5" s="1"/>
      <c r="L5" s="1"/>
      <c r="M5" s="1"/>
    </row>
    <row r="6" spans="1:13" ht="17.25" customHeight="1">
      <c r="A6" s="126" t="s">
        <v>122</v>
      </c>
      <c r="B6" s="126"/>
      <c r="C6" s="126"/>
      <c r="D6" s="126"/>
      <c r="E6" s="126"/>
      <c r="F6" s="126"/>
      <c r="G6" s="126"/>
      <c r="H6" s="126"/>
      <c r="I6" s="126"/>
      <c r="J6" s="126"/>
      <c r="K6" s="126"/>
      <c r="L6" s="126"/>
      <c r="M6" s="126"/>
    </row>
    <row r="7" spans="1:14" ht="15.75">
      <c r="A7" s="49"/>
      <c r="B7" s="49"/>
      <c r="C7" s="50"/>
      <c r="D7" s="49"/>
      <c r="E7" s="49"/>
      <c r="F7" s="49"/>
      <c r="G7" s="49"/>
      <c r="H7" s="49"/>
      <c r="I7" s="49"/>
      <c r="J7" s="49"/>
      <c r="K7" s="49"/>
      <c r="L7" s="49"/>
      <c r="M7" s="49"/>
      <c r="N7" s="49"/>
    </row>
    <row r="8" spans="1:14" ht="35.25" customHeight="1">
      <c r="A8" s="98" t="s">
        <v>0</v>
      </c>
      <c r="B8" s="130" t="s">
        <v>103</v>
      </c>
      <c r="C8" s="131"/>
      <c r="D8" s="99" t="s">
        <v>1</v>
      </c>
      <c r="E8" s="100">
        <f>+'START HER'!B10</f>
        <v>2008</v>
      </c>
      <c r="F8" s="100">
        <f>+E8+1</f>
        <v>2009</v>
      </c>
      <c r="G8" s="100">
        <f aca="true" t="shared" si="0" ref="G8:N8">+F8+1</f>
        <v>2010</v>
      </c>
      <c r="H8" s="100">
        <f t="shared" si="0"/>
        <v>2011</v>
      </c>
      <c r="I8" s="100">
        <f t="shared" si="0"/>
        <v>2012</v>
      </c>
      <c r="J8" s="100">
        <f t="shared" si="0"/>
        <v>2013</v>
      </c>
      <c r="K8" s="100">
        <f t="shared" si="0"/>
        <v>2014</v>
      </c>
      <c r="L8" s="100">
        <f t="shared" si="0"/>
        <v>2015</v>
      </c>
      <c r="M8" s="100">
        <f t="shared" si="0"/>
        <v>2016</v>
      </c>
      <c r="N8" s="101">
        <f t="shared" si="0"/>
        <v>2017</v>
      </c>
    </row>
    <row r="9" spans="1:14" ht="15.75">
      <c r="A9" s="94"/>
      <c r="B9" s="94"/>
      <c r="C9" s="95" t="s">
        <v>241</v>
      </c>
      <c r="D9" s="96"/>
      <c r="E9" s="97"/>
      <c r="F9" s="97"/>
      <c r="G9" s="97"/>
      <c r="H9" s="97"/>
      <c r="I9" s="97"/>
      <c r="J9" s="97"/>
      <c r="K9" s="97"/>
      <c r="L9" s="97"/>
      <c r="M9" s="97"/>
      <c r="N9" s="97"/>
    </row>
    <row r="10" spans="1:14" ht="15.75">
      <c r="A10" s="82" t="s">
        <v>2</v>
      </c>
      <c r="B10" s="83" t="s">
        <v>172</v>
      </c>
      <c r="C10" s="84"/>
      <c r="D10" s="80"/>
      <c r="E10" s="81"/>
      <c r="F10" s="81"/>
      <c r="G10" s="81"/>
      <c r="H10" s="81"/>
      <c r="I10" s="81"/>
      <c r="J10" s="81"/>
      <c r="K10" s="81"/>
      <c r="L10" s="81"/>
      <c r="M10" s="81"/>
      <c r="N10" s="81"/>
    </row>
    <row r="11" spans="1:14" s="38" customFormat="1" ht="47.25">
      <c r="A11" s="85" t="s">
        <v>216</v>
      </c>
      <c r="B11" s="86" t="s">
        <v>173</v>
      </c>
      <c r="C11" s="87"/>
      <c r="D11" s="78">
        <v>150</v>
      </c>
      <c r="E11" s="78">
        <v>10</v>
      </c>
      <c r="F11" s="78">
        <v>10</v>
      </c>
      <c r="G11" s="78">
        <v>20</v>
      </c>
      <c r="H11" s="78">
        <v>10</v>
      </c>
      <c r="I11" s="78">
        <v>20</v>
      </c>
      <c r="J11" s="78">
        <v>10</v>
      </c>
      <c r="K11" s="78">
        <v>20</v>
      </c>
      <c r="L11" s="78">
        <v>10</v>
      </c>
      <c r="M11" s="78">
        <v>30</v>
      </c>
      <c r="N11" s="78">
        <v>10</v>
      </c>
    </row>
    <row r="12" spans="1:14" s="38" customFormat="1" ht="15.75">
      <c r="A12" s="85"/>
      <c r="B12" s="86"/>
      <c r="C12" s="87"/>
      <c r="D12" s="78"/>
      <c r="E12" s="78"/>
      <c r="F12" s="78"/>
      <c r="G12" s="78"/>
      <c r="H12" s="78"/>
      <c r="I12" s="78"/>
      <c r="J12" s="78"/>
      <c r="K12" s="78"/>
      <c r="L12" s="78"/>
      <c r="M12" s="78"/>
      <c r="N12" s="78"/>
    </row>
    <row r="13" spans="1:14" ht="15.75">
      <c r="A13" s="82" t="s">
        <v>3</v>
      </c>
      <c r="B13" s="88" t="s">
        <v>174</v>
      </c>
      <c r="C13" s="87"/>
      <c r="D13" s="78"/>
      <c r="E13" s="78"/>
      <c r="F13" s="78"/>
      <c r="G13" s="78"/>
      <c r="H13" s="78"/>
      <c r="I13" s="78"/>
      <c r="J13" s="78"/>
      <c r="K13" s="78"/>
      <c r="L13" s="78"/>
      <c r="M13" s="78"/>
      <c r="N13" s="78"/>
    </row>
    <row r="14" spans="1:14" ht="45" customHeight="1">
      <c r="A14" s="79" t="s">
        <v>186</v>
      </c>
      <c r="B14" s="86" t="s">
        <v>173</v>
      </c>
      <c r="C14" s="87"/>
      <c r="D14" s="78">
        <v>40</v>
      </c>
      <c r="E14" s="78"/>
      <c r="F14" s="78"/>
      <c r="G14" s="78"/>
      <c r="H14" s="78"/>
      <c r="I14" s="78">
        <v>40</v>
      </c>
      <c r="J14" s="78"/>
      <c r="K14" s="78"/>
      <c r="L14" s="78"/>
      <c r="M14" s="78"/>
      <c r="N14" s="78"/>
    </row>
    <row r="15" spans="1:14" ht="15" customHeight="1">
      <c r="A15" s="79"/>
      <c r="B15" s="86"/>
      <c r="C15" s="87"/>
      <c r="D15" s="78"/>
      <c r="E15" s="78"/>
      <c r="F15" s="78"/>
      <c r="G15" s="78"/>
      <c r="H15" s="78"/>
      <c r="I15" s="78"/>
      <c r="J15" s="78"/>
      <c r="K15" s="78"/>
      <c r="L15" s="78"/>
      <c r="M15" s="78"/>
      <c r="N15" s="78"/>
    </row>
    <row r="16" spans="1:14" ht="47.25">
      <c r="A16" s="79" t="s">
        <v>180</v>
      </c>
      <c r="B16" s="86" t="s">
        <v>176</v>
      </c>
      <c r="C16" s="87"/>
      <c r="D16" s="78">
        <v>60</v>
      </c>
      <c r="E16" s="78">
        <v>60</v>
      </c>
      <c r="F16" s="78"/>
      <c r="G16" s="78"/>
      <c r="H16" s="78"/>
      <c r="I16" s="78"/>
      <c r="J16" s="78"/>
      <c r="K16" s="78"/>
      <c r="L16" s="78"/>
      <c r="M16" s="78"/>
      <c r="N16" s="78"/>
    </row>
    <row r="17" spans="1:14" ht="15.75">
      <c r="A17" s="79"/>
      <c r="B17" s="86"/>
      <c r="C17" s="87"/>
      <c r="D17" s="78"/>
      <c r="E17" s="78"/>
      <c r="F17" s="78"/>
      <c r="G17" s="78"/>
      <c r="H17" s="78"/>
      <c r="I17" s="78"/>
      <c r="J17" s="78"/>
      <c r="K17" s="78"/>
      <c r="L17" s="78"/>
      <c r="M17" s="78"/>
      <c r="N17" s="78"/>
    </row>
    <row r="18" spans="1:14" ht="31.5">
      <c r="A18" s="79" t="s">
        <v>188</v>
      </c>
      <c r="B18" s="86" t="s">
        <v>176</v>
      </c>
      <c r="C18" s="87"/>
      <c r="D18" s="78">
        <v>430</v>
      </c>
      <c r="E18" s="78"/>
      <c r="F18" s="78"/>
      <c r="G18" s="78"/>
      <c r="H18" s="78"/>
      <c r="I18" s="78">
        <v>430</v>
      </c>
      <c r="J18" s="78"/>
      <c r="K18" s="78"/>
      <c r="L18" s="78"/>
      <c r="M18" s="78"/>
      <c r="N18" s="78"/>
    </row>
    <row r="19" spans="1:14" ht="15.75">
      <c r="A19" s="79"/>
      <c r="B19" s="86"/>
      <c r="C19" s="87"/>
      <c r="D19" s="78"/>
      <c r="E19" s="78"/>
      <c r="F19" s="78"/>
      <c r="G19" s="78"/>
      <c r="H19" s="78"/>
      <c r="I19" s="78"/>
      <c r="J19" s="78"/>
      <c r="K19" s="78"/>
      <c r="L19" s="78"/>
      <c r="M19" s="78"/>
      <c r="N19" s="78"/>
    </row>
    <row r="20" spans="1:14" ht="47.25">
      <c r="A20" s="79" t="s">
        <v>187</v>
      </c>
      <c r="B20" s="86" t="s">
        <v>176</v>
      </c>
      <c r="C20" s="87"/>
      <c r="D20" s="78">
        <v>24</v>
      </c>
      <c r="E20" s="78">
        <v>24</v>
      </c>
      <c r="F20" s="78"/>
      <c r="G20" s="78"/>
      <c r="H20" s="78"/>
      <c r="I20" s="78"/>
      <c r="J20" s="78"/>
      <c r="K20" s="78"/>
      <c r="L20" s="78"/>
      <c r="M20" s="78"/>
      <c r="N20" s="78"/>
    </row>
    <row r="21" spans="1:14" ht="15.75">
      <c r="A21" s="79"/>
      <c r="B21" s="86"/>
      <c r="C21" s="87"/>
      <c r="D21" s="78"/>
      <c r="E21" s="78"/>
      <c r="F21" s="78"/>
      <c r="G21" s="78"/>
      <c r="H21" s="78"/>
      <c r="I21" s="78"/>
      <c r="J21" s="78"/>
      <c r="K21" s="78"/>
      <c r="L21" s="78"/>
      <c r="M21" s="78"/>
      <c r="N21" s="78"/>
    </row>
    <row r="22" spans="1:14" ht="31.5">
      <c r="A22" s="79" t="s">
        <v>212</v>
      </c>
      <c r="B22" s="86" t="s">
        <v>175</v>
      </c>
      <c r="C22" s="87"/>
      <c r="D22" s="78">
        <v>2000</v>
      </c>
      <c r="E22" s="78"/>
      <c r="F22" s="78"/>
      <c r="G22" s="78"/>
      <c r="H22" s="78"/>
      <c r="I22" s="78"/>
      <c r="J22" s="78"/>
      <c r="K22" s="78"/>
      <c r="L22" s="78"/>
      <c r="M22" s="78"/>
      <c r="N22" s="78">
        <v>2000</v>
      </c>
    </row>
    <row r="23" spans="1:14" ht="15.75">
      <c r="A23" s="79" t="s">
        <v>130</v>
      </c>
      <c r="B23" s="86"/>
      <c r="C23" s="87"/>
      <c r="D23" s="78"/>
      <c r="E23" s="78"/>
      <c r="F23" s="78"/>
      <c r="G23" s="78"/>
      <c r="H23" s="78"/>
      <c r="I23" s="78"/>
      <c r="J23" s="78"/>
      <c r="K23" s="78"/>
      <c r="L23" s="78"/>
      <c r="M23" s="78"/>
      <c r="N23" s="78"/>
    </row>
    <row r="24" spans="1:14" ht="31.5">
      <c r="A24" s="79" t="s">
        <v>189</v>
      </c>
      <c r="B24" s="86" t="s">
        <v>176</v>
      </c>
      <c r="C24" s="87"/>
      <c r="D24" s="78">
        <v>210</v>
      </c>
      <c r="E24" s="78"/>
      <c r="F24" s="78">
        <v>60</v>
      </c>
      <c r="G24" s="78">
        <v>50</v>
      </c>
      <c r="H24" s="78"/>
      <c r="I24" s="78"/>
      <c r="J24" s="78"/>
      <c r="K24" s="78"/>
      <c r="L24" s="78"/>
      <c r="M24" s="78">
        <v>100</v>
      </c>
      <c r="N24" s="78"/>
    </row>
    <row r="25" spans="1:14" ht="15.75">
      <c r="A25" s="79"/>
      <c r="B25" s="86"/>
      <c r="C25" s="87"/>
      <c r="D25" s="78"/>
      <c r="E25" s="78"/>
      <c r="F25" s="78"/>
      <c r="G25" s="78"/>
      <c r="H25" s="78"/>
      <c r="I25" s="78"/>
      <c r="J25" s="78"/>
      <c r="K25" s="78"/>
      <c r="L25" s="78"/>
      <c r="M25" s="78"/>
      <c r="N25" s="78"/>
    </row>
    <row r="26" spans="1:14" ht="31.5">
      <c r="A26" s="79" t="s">
        <v>213</v>
      </c>
      <c r="B26" s="86" t="s">
        <v>176</v>
      </c>
      <c r="C26" s="87"/>
      <c r="D26" s="78">
        <v>60</v>
      </c>
      <c r="E26" s="78"/>
      <c r="F26" s="78"/>
      <c r="G26" s="78">
        <v>30</v>
      </c>
      <c r="H26" s="78"/>
      <c r="I26" s="78"/>
      <c r="J26" s="78"/>
      <c r="K26" s="78"/>
      <c r="L26" s="78"/>
      <c r="M26" s="78"/>
      <c r="N26" s="78">
        <v>30</v>
      </c>
    </row>
    <row r="27" spans="1:14" ht="15.75">
      <c r="A27" s="79"/>
      <c r="B27" s="86"/>
      <c r="C27" s="87"/>
      <c r="D27" s="78"/>
      <c r="E27" s="78"/>
      <c r="F27" s="78"/>
      <c r="G27" s="78"/>
      <c r="H27" s="78"/>
      <c r="I27" s="78"/>
      <c r="J27" s="78"/>
      <c r="K27" s="78"/>
      <c r="L27" s="78"/>
      <c r="M27" s="78"/>
      <c r="N27" s="78"/>
    </row>
    <row r="28" spans="1:14" ht="31.5">
      <c r="A28" s="79" t="s">
        <v>190</v>
      </c>
      <c r="B28" s="86" t="s">
        <v>175</v>
      </c>
      <c r="C28" s="87"/>
      <c r="D28" s="78">
        <v>60</v>
      </c>
      <c r="E28" s="78"/>
      <c r="F28" s="78"/>
      <c r="G28" s="78"/>
      <c r="H28" s="78"/>
      <c r="I28" s="78"/>
      <c r="J28" s="78"/>
      <c r="K28" s="78"/>
      <c r="L28" s="78">
        <v>60</v>
      </c>
      <c r="M28" s="78"/>
      <c r="N28" s="78"/>
    </row>
    <row r="29" spans="1:14" ht="15.75">
      <c r="A29" s="79"/>
      <c r="B29" s="86"/>
      <c r="C29" s="87"/>
      <c r="D29" s="78"/>
      <c r="E29" s="78"/>
      <c r="F29" s="78"/>
      <c r="G29" s="78"/>
      <c r="H29" s="78"/>
      <c r="I29" s="78"/>
      <c r="J29" s="78"/>
      <c r="K29" s="78"/>
      <c r="L29" s="78"/>
      <c r="M29" s="78"/>
      <c r="N29" s="78"/>
    </row>
    <row r="30" spans="1:14" ht="47.25">
      <c r="A30" s="79" t="s">
        <v>218</v>
      </c>
      <c r="B30" s="86" t="s">
        <v>176</v>
      </c>
      <c r="C30" s="87"/>
      <c r="D30" s="78">
        <v>60</v>
      </c>
      <c r="E30" s="78"/>
      <c r="F30" s="78"/>
      <c r="G30" s="78"/>
      <c r="H30" s="78">
        <v>60</v>
      </c>
      <c r="I30" s="78"/>
      <c r="J30" s="78"/>
      <c r="K30" s="78"/>
      <c r="L30" s="78"/>
      <c r="M30" s="78"/>
      <c r="N30" s="78"/>
    </row>
    <row r="31" spans="1:14" ht="15.75">
      <c r="A31" s="79"/>
      <c r="B31" s="86"/>
      <c r="C31" s="87"/>
      <c r="D31" s="78"/>
      <c r="E31" s="78"/>
      <c r="F31" s="78"/>
      <c r="G31" s="78"/>
      <c r="H31" s="78"/>
      <c r="I31" s="78"/>
      <c r="J31" s="78"/>
      <c r="K31" s="78"/>
      <c r="L31" s="78"/>
      <c r="M31" s="78"/>
      <c r="N31" s="78"/>
    </row>
    <row r="32" spans="1:14" ht="45" customHeight="1">
      <c r="A32" s="79" t="s">
        <v>219</v>
      </c>
      <c r="B32" s="86" t="s">
        <v>176</v>
      </c>
      <c r="C32" s="87"/>
      <c r="D32" s="78">
        <v>105</v>
      </c>
      <c r="E32" s="78"/>
      <c r="F32" s="78"/>
      <c r="G32" s="78"/>
      <c r="H32" s="78"/>
      <c r="I32" s="78">
        <v>105</v>
      </c>
      <c r="J32" s="78"/>
      <c r="K32" s="78"/>
      <c r="L32" s="78"/>
      <c r="M32" s="78"/>
      <c r="N32" s="78"/>
    </row>
    <row r="33" spans="1:14" ht="15" customHeight="1">
      <c r="A33" s="79"/>
      <c r="B33" s="86"/>
      <c r="C33" s="87"/>
      <c r="D33" s="78"/>
      <c r="E33" s="78"/>
      <c r="F33" s="78"/>
      <c r="G33" s="78"/>
      <c r="H33" s="78"/>
      <c r="I33" s="78"/>
      <c r="J33" s="78"/>
      <c r="K33" s="78"/>
      <c r="L33" s="78"/>
      <c r="M33" s="78"/>
      <c r="N33" s="78"/>
    </row>
    <row r="34" spans="1:14" ht="34.5" customHeight="1">
      <c r="A34" s="79" t="s">
        <v>191</v>
      </c>
      <c r="B34" s="86" t="s">
        <v>175</v>
      </c>
      <c r="C34" s="87"/>
      <c r="D34" s="78">
        <v>30</v>
      </c>
      <c r="E34" s="78">
        <v>30</v>
      </c>
      <c r="F34" s="78"/>
      <c r="G34" s="78"/>
      <c r="H34" s="78"/>
      <c r="I34" s="78"/>
      <c r="J34" s="78"/>
      <c r="K34" s="78"/>
      <c r="L34" s="78"/>
      <c r="M34" s="78"/>
      <c r="N34" s="78"/>
    </row>
    <row r="35" spans="1:14" ht="19.5" customHeight="1">
      <c r="A35" s="79"/>
      <c r="B35" s="86"/>
      <c r="C35" s="87"/>
      <c r="D35" s="78"/>
      <c r="E35" s="78"/>
      <c r="F35" s="78"/>
      <c r="G35" s="78"/>
      <c r="H35" s="78"/>
      <c r="I35" s="78"/>
      <c r="J35" s="78"/>
      <c r="K35" s="78"/>
      <c r="L35" s="78"/>
      <c r="M35" s="78"/>
      <c r="N35" s="78"/>
    </row>
    <row r="36" spans="1:14" ht="39.75" customHeight="1">
      <c r="A36" s="79" t="s">
        <v>192</v>
      </c>
      <c r="B36" s="86" t="s">
        <v>173</v>
      </c>
      <c r="C36" s="87"/>
      <c r="D36" s="78">
        <v>185</v>
      </c>
      <c r="E36" s="78">
        <v>15</v>
      </c>
      <c r="F36" s="78">
        <v>20</v>
      </c>
      <c r="G36" s="78">
        <v>20</v>
      </c>
      <c r="H36" s="78">
        <v>30</v>
      </c>
      <c r="I36" s="78">
        <v>40</v>
      </c>
      <c r="J36" s="78">
        <v>30</v>
      </c>
      <c r="K36" s="78">
        <v>30</v>
      </c>
      <c r="L36" s="78"/>
      <c r="M36" s="78"/>
      <c r="N36" s="78"/>
    </row>
    <row r="37" spans="1:14" ht="19.5" customHeight="1">
      <c r="A37" s="79"/>
      <c r="B37" s="86"/>
      <c r="C37" s="87"/>
      <c r="D37" s="78"/>
      <c r="E37" s="78"/>
      <c r="F37" s="78"/>
      <c r="G37" s="78"/>
      <c r="H37" s="78"/>
      <c r="I37" s="78"/>
      <c r="J37" s="78"/>
      <c r="K37" s="78"/>
      <c r="L37" s="78"/>
      <c r="M37" s="78"/>
      <c r="N37" s="78"/>
    </row>
    <row r="38" spans="1:14" ht="19.5" customHeight="1">
      <c r="A38" s="79" t="s">
        <v>193</v>
      </c>
      <c r="B38" s="86" t="s">
        <v>173</v>
      </c>
      <c r="C38" s="87"/>
      <c r="D38" s="78">
        <v>80</v>
      </c>
      <c r="E38" s="78"/>
      <c r="F38" s="78"/>
      <c r="G38" s="78"/>
      <c r="H38" s="78">
        <v>80</v>
      </c>
      <c r="I38" s="78"/>
      <c r="J38" s="78"/>
      <c r="K38" s="78"/>
      <c r="L38" s="78"/>
      <c r="M38" s="78"/>
      <c r="N38" s="78"/>
    </row>
    <row r="39" spans="1:14" ht="19.5" customHeight="1">
      <c r="A39" s="79"/>
      <c r="B39" s="86"/>
      <c r="C39" s="87"/>
      <c r="D39" s="78"/>
      <c r="E39" s="78"/>
      <c r="F39" s="78"/>
      <c r="G39" s="78"/>
      <c r="H39" s="78"/>
      <c r="I39" s="78"/>
      <c r="J39" s="78"/>
      <c r="K39" s="78"/>
      <c r="L39" s="78"/>
      <c r="M39" s="78"/>
      <c r="N39" s="78"/>
    </row>
    <row r="40" spans="1:14" ht="64.5" customHeight="1">
      <c r="A40" s="79" t="s">
        <v>220</v>
      </c>
      <c r="B40" s="86" t="s">
        <v>173</v>
      </c>
      <c r="C40" s="87"/>
      <c r="D40" s="78">
        <v>5000</v>
      </c>
      <c r="E40" s="78"/>
      <c r="F40" s="78"/>
      <c r="G40" s="78"/>
      <c r="H40" s="78"/>
      <c r="I40" s="78"/>
      <c r="J40" s="78"/>
      <c r="K40" s="78"/>
      <c r="L40" s="78"/>
      <c r="M40" s="78">
        <v>5000</v>
      </c>
      <c r="N40" s="78"/>
    </row>
    <row r="41" spans="1:14" ht="19.5" customHeight="1">
      <c r="A41" s="79"/>
      <c r="B41" s="86"/>
      <c r="C41" s="87"/>
      <c r="D41" s="78"/>
      <c r="E41" s="78"/>
      <c r="F41" s="78"/>
      <c r="G41" s="78"/>
      <c r="H41" s="78"/>
      <c r="I41" s="78"/>
      <c r="J41" s="78"/>
      <c r="K41" s="78"/>
      <c r="L41" s="78"/>
      <c r="M41" s="78"/>
      <c r="N41" s="78"/>
    </row>
    <row r="42" spans="1:14" ht="39.75" customHeight="1">
      <c r="A42" s="79" t="s">
        <v>194</v>
      </c>
      <c r="B42" s="86" t="s">
        <v>173</v>
      </c>
      <c r="C42" s="87"/>
      <c r="D42" s="78">
        <v>40</v>
      </c>
      <c r="E42" s="78"/>
      <c r="F42" s="78">
        <v>10</v>
      </c>
      <c r="G42" s="78"/>
      <c r="H42" s="78"/>
      <c r="I42" s="78">
        <v>20</v>
      </c>
      <c r="J42" s="78"/>
      <c r="K42" s="78"/>
      <c r="L42" s="78">
        <v>10</v>
      </c>
      <c r="M42" s="78"/>
      <c r="N42" s="78"/>
    </row>
    <row r="43" spans="1:14" ht="15.75">
      <c r="A43" s="89"/>
      <c r="B43" s="86"/>
      <c r="C43" s="87"/>
      <c r="D43" s="78"/>
      <c r="E43" s="78"/>
      <c r="F43" s="78"/>
      <c r="G43" s="78"/>
      <c r="H43" s="78"/>
      <c r="I43" s="78"/>
      <c r="J43" s="78"/>
      <c r="K43" s="78"/>
      <c r="L43" s="78"/>
      <c r="M43" s="78"/>
      <c r="N43" s="78"/>
    </row>
    <row r="44" spans="1:14" ht="15.75">
      <c r="A44" s="82" t="s">
        <v>4</v>
      </c>
      <c r="B44" s="88"/>
      <c r="C44" s="87"/>
      <c r="D44" s="78"/>
      <c r="E44" s="78"/>
      <c r="F44" s="78"/>
      <c r="G44" s="78"/>
      <c r="H44" s="78"/>
      <c r="I44" s="78"/>
      <c r="J44" s="78"/>
      <c r="K44" s="78"/>
      <c r="L44" s="78"/>
      <c r="M44" s="78"/>
      <c r="N44" s="78"/>
    </row>
    <row r="45" spans="1:14" ht="63">
      <c r="A45" s="79" t="s">
        <v>221</v>
      </c>
      <c r="B45" s="86" t="s">
        <v>175</v>
      </c>
      <c r="C45" s="87"/>
      <c r="D45" s="78">
        <v>2500</v>
      </c>
      <c r="E45" s="78"/>
      <c r="F45" s="78"/>
      <c r="G45" s="78"/>
      <c r="H45" s="78">
        <v>2500</v>
      </c>
      <c r="I45" s="78"/>
      <c r="J45" s="78"/>
      <c r="K45" s="78"/>
      <c r="L45" s="78"/>
      <c r="M45" s="78"/>
      <c r="N45" s="78"/>
    </row>
    <row r="46" spans="1:14" ht="15.75">
      <c r="A46" s="79"/>
      <c r="B46" s="86"/>
      <c r="C46" s="87"/>
      <c r="D46" s="78"/>
      <c r="E46" s="78"/>
      <c r="F46" s="78"/>
      <c r="G46" s="78"/>
      <c r="H46" s="78"/>
      <c r="I46" s="78"/>
      <c r="J46" s="78"/>
      <c r="K46" s="78"/>
      <c r="L46" s="78"/>
      <c r="M46" s="78"/>
      <c r="N46" s="78"/>
    </row>
    <row r="47" spans="1:14" ht="15.75">
      <c r="A47" s="79" t="s">
        <v>222</v>
      </c>
      <c r="B47" s="86" t="s">
        <v>176</v>
      </c>
      <c r="C47" s="87"/>
      <c r="D47" s="78">
        <v>60</v>
      </c>
      <c r="E47" s="78">
        <v>60</v>
      </c>
      <c r="F47" s="78"/>
      <c r="G47" s="78"/>
      <c r="H47" s="78"/>
      <c r="I47" s="78"/>
      <c r="J47" s="78"/>
      <c r="K47" s="78"/>
      <c r="L47" s="78"/>
      <c r="M47" s="78"/>
      <c r="N47" s="78"/>
    </row>
    <row r="48" spans="1:14" ht="15.75">
      <c r="A48" s="79"/>
      <c r="B48" s="86"/>
      <c r="C48" s="87"/>
      <c r="D48" s="78"/>
      <c r="E48" s="78"/>
      <c r="F48" s="78"/>
      <c r="G48" s="78"/>
      <c r="H48" s="78"/>
      <c r="I48" s="78"/>
      <c r="J48" s="78"/>
      <c r="K48" s="78"/>
      <c r="L48" s="78"/>
      <c r="M48" s="78"/>
      <c r="N48" s="78"/>
    </row>
    <row r="49" spans="1:14" ht="31.5">
      <c r="A49" s="79" t="s">
        <v>181</v>
      </c>
      <c r="B49" s="86" t="s">
        <v>176</v>
      </c>
      <c r="C49" s="87"/>
      <c r="D49" s="78">
        <v>30</v>
      </c>
      <c r="E49" s="78"/>
      <c r="F49" s="78">
        <v>10</v>
      </c>
      <c r="G49" s="78"/>
      <c r="H49" s="78"/>
      <c r="I49" s="78">
        <v>10</v>
      </c>
      <c r="J49" s="78"/>
      <c r="K49" s="78"/>
      <c r="L49" s="78">
        <v>10</v>
      </c>
      <c r="M49" s="78"/>
      <c r="N49" s="78"/>
    </row>
    <row r="50" spans="1:14" ht="15.75">
      <c r="A50" s="79"/>
      <c r="B50" s="86"/>
      <c r="C50" s="87"/>
      <c r="D50" s="78"/>
      <c r="E50" s="78"/>
      <c r="F50" s="78"/>
      <c r="G50" s="78"/>
      <c r="H50" s="78"/>
      <c r="I50" s="78"/>
      <c r="J50" s="78"/>
      <c r="K50" s="78"/>
      <c r="L50" s="78"/>
      <c r="M50" s="78"/>
      <c r="N50" s="78"/>
    </row>
    <row r="51" spans="1:14" ht="34.5" customHeight="1">
      <c r="A51" s="79" t="s">
        <v>195</v>
      </c>
      <c r="B51" s="86" t="s">
        <v>173</v>
      </c>
      <c r="C51" s="87"/>
      <c r="D51" s="78">
        <v>60</v>
      </c>
      <c r="E51" s="78"/>
      <c r="F51" s="78">
        <v>10</v>
      </c>
      <c r="G51" s="78"/>
      <c r="H51" s="78"/>
      <c r="I51" s="78">
        <v>10</v>
      </c>
      <c r="J51" s="78"/>
      <c r="K51" s="78">
        <v>20</v>
      </c>
      <c r="L51" s="78"/>
      <c r="M51" s="78">
        <v>20</v>
      </c>
      <c r="N51" s="78"/>
    </row>
    <row r="52" spans="1:14" ht="15.75">
      <c r="A52" s="79"/>
      <c r="B52" s="86"/>
      <c r="C52" s="87"/>
      <c r="D52" s="78"/>
      <c r="E52" s="78"/>
      <c r="F52" s="78"/>
      <c r="G52" s="78"/>
      <c r="H52" s="78"/>
      <c r="I52" s="78"/>
      <c r="J52" s="78"/>
      <c r="K52" s="78"/>
      <c r="L52" s="78"/>
      <c r="M52" s="78"/>
      <c r="N52" s="78"/>
    </row>
    <row r="53" spans="1:14" ht="15.75">
      <c r="A53" s="79" t="s">
        <v>182</v>
      </c>
      <c r="B53" s="86" t="s">
        <v>176</v>
      </c>
      <c r="C53" s="87"/>
      <c r="D53" s="78">
        <v>30</v>
      </c>
      <c r="E53" s="78"/>
      <c r="F53" s="78"/>
      <c r="G53" s="78">
        <v>10</v>
      </c>
      <c r="H53" s="78"/>
      <c r="I53" s="78"/>
      <c r="J53" s="78">
        <v>10</v>
      </c>
      <c r="K53" s="78"/>
      <c r="L53" s="78"/>
      <c r="M53" s="78">
        <v>10</v>
      </c>
      <c r="N53" s="78"/>
    </row>
    <row r="54" spans="1:14" ht="15.75">
      <c r="A54" s="79"/>
      <c r="B54" s="86"/>
      <c r="C54" s="87"/>
      <c r="D54" s="78"/>
      <c r="E54" s="78"/>
      <c r="F54" s="78"/>
      <c r="G54" s="78"/>
      <c r="H54" s="78"/>
      <c r="I54" s="78"/>
      <c r="J54" s="78"/>
      <c r="K54" s="78"/>
      <c r="L54" s="78"/>
      <c r="M54" s="78"/>
      <c r="N54" s="78"/>
    </row>
    <row r="55" spans="1:14" ht="31.5">
      <c r="A55" s="79" t="s">
        <v>196</v>
      </c>
      <c r="B55" s="86" t="s">
        <v>176</v>
      </c>
      <c r="C55" s="87"/>
      <c r="D55" s="78">
        <v>50</v>
      </c>
      <c r="E55" s="78"/>
      <c r="F55" s="78"/>
      <c r="G55" s="78">
        <v>5</v>
      </c>
      <c r="H55" s="78">
        <v>5</v>
      </c>
      <c r="I55" s="78">
        <v>5</v>
      </c>
      <c r="J55" s="78">
        <v>5</v>
      </c>
      <c r="K55" s="78">
        <v>5</v>
      </c>
      <c r="L55" s="78">
        <v>5</v>
      </c>
      <c r="M55" s="78">
        <v>10</v>
      </c>
      <c r="N55" s="78">
        <v>10</v>
      </c>
    </row>
    <row r="56" spans="1:14" ht="15.75">
      <c r="A56" s="79"/>
      <c r="B56" s="86"/>
      <c r="C56" s="87"/>
      <c r="D56" s="78"/>
      <c r="E56" s="78"/>
      <c r="F56" s="78"/>
      <c r="G56" s="78"/>
      <c r="H56" s="78"/>
      <c r="I56" s="78"/>
      <c r="J56" s="78"/>
      <c r="K56" s="78"/>
      <c r="L56" s="78"/>
      <c r="M56" s="78"/>
      <c r="N56" s="78"/>
    </row>
    <row r="57" spans="1:14" ht="15.75">
      <c r="A57" s="82" t="s">
        <v>5</v>
      </c>
      <c r="B57" s="88"/>
      <c r="C57" s="87"/>
      <c r="D57" s="78"/>
      <c r="E57" s="78"/>
      <c r="F57" s="78"/>
      <c r="G57" s="78"/>
      <c r="H57" s="78"/>
      <c r="I57" s="78"/>
      <c r="J57" s="78"/>
      <c r="K57" s="78"/>
      <c r="L57" s="78"/>
      <c r="M57" s="78"/>
      <c r="N57" s="78"/>
    </row>
    <row r="58" spans="1:14" ht="47.25">
      <c r="A58" s="79" t="s">
        <v>242</v>
      </c>
      <c r="B58" s="86" t="s">
        <v>173</v>
      </c>
      <c r="C58" s="87"/>
      <c r="D58" s="78">
        <v>100</v>
      </c>
      <c r="E58" s="78"/>
      <c r="F58" s="78"/>
      <c r="G58" s="78"/>
      <c r="H58" s="78"/>
      <c r="I58" s="78"/>
      <c r="J58" s="78">
        <v>100</v>
      </c>
      <c r="K58" s="78"/>
      <c r="L58" s="78"/>
      <c r="M58" s="78"/>
      <c r="N58" s="78"/>
    </row>
    <row r="59" spans="1:14" ht="15.75">
      <c r="A59" s="79"/>
      <c r="B59" s="86"/>
      <c r="C59" s="87"/>
      <c r="D59" s="78"/>
      <c r="E59" s="78"/>
      <c r="F59" s="78"/>
      <c r="G59" s="78"/>
      <c r="H59" s="78"/>
      <c r="I59" s="78"/>
      <c r="J59" s="78"/>
      <c r="K59" s="78"/>
      <c r="L59" s="78"/>
      <c r="M59" s="78"/>
      <c r="N59" s="78"/>
    </row>
    <row r="60" spans="1:14" ht="15.75">
      <c r="A60" s="79" t="s">
        <v>183</v>
      </c>
      <c r="B60" s="86" t="s">
        <v>176</v>
      </c>
      <c r="C60" s="87"/>
      <c r="D60" s="78">
        <v>20</v>
      </c>
      <c r="E60" s="78"/>
      <c r="F60" s="78"/>
      <c r="G60" s="78"/>
      <c r="H60" s="78"/>
      <c r="I60" s="78"/>
      <c r="J60" s="78"/>
      <c r="K60" s="78">
        <v>10</v>
      </c>
      <c r="L60" s="78"/>
      <c r="M60" s="78">
        <v>10</v>
      </c>
      <c r="N60" s="78"/>
    </row>
    <row r="61" spans="1:14" ht="15.75">
      <c r="A61" s="79"/>
      <c r="B61" s="86"/>
      <c r="C61" s="87"/>
      <c r="D61" s="78"/>
      <c r="E61" s="78"/>
      <c r="F61" s="78"/>
      <c r="G61" s="78"/>
      <c r="H61" s="78"/>
      <c r="I61" s="78"/>
      <c r="J61" s="78"/>
      <c r="K61" s="78"/>
      <c r="L61" s="78"/>
      <c r="M61" s="78"/>
      <c r="N61" s="78"/>
    </row>
    <row r="62" spans="1:14" ht="15.75">
      <c r="A62" s="82" t="s">
        <v>6</v>
      </c>
      <c r="B62" s="88"/>
      <c r="C62" s="87"/>
      <c r="D62" s="78"/>
      <c r="E62" s="78"/>
      <c r="F62" s="78"/>
      <c r="G62" s="78"/>
      <c r="H62" s="78"/>
      <c r="I62" s="78"/>
      <c r="J62" s="78"/>
      <c r="K62" s="78"/>
      <c r="L62" s="78"/>
      <c r="M62" s="78"/>
      <c r="N62" s="78"/>
    </row>
    <row r="63" spans="1:14" ht="31.5">
      <c r="A63" s="79" t="s">
        <v>223</v>
      </c>
      <c r="B63" s="86" t="s">
        <v>176</v>
      </c>
      <c r="C63" s="87"/>
      <c r="D63" s="78">
        <v>50</v>
      </c>
      <c r="E63" s="78">
        <v>5</v>
      </c>
      <c r="F63" s="78">
        <v>5</v>
      </c>
      <c r="G63" s="78">
        <v>5</v>
      </c>
      <c r="H63" s="78">
        <v>5</v>
      </c>
      <c r="I63" s="78">
        <v>5</v>
      </c>
      <c r="J63" s="78">
        <v>5</v>
      </c>
      <c r="K63" s="78">
        <v>5</v>
      </c>
      <c r="L63" s="78">
        <v>5</v>
      </c>
      <c r="M63" s="78">
        <v>5</v>
      </c>
      <c r="N63" s="78">
        <v>5</v>
      </c>
    </row>
    <row r="64" spans="1:14" ht="15.75">
      <c r="A64" s="79"/>
      <c r="B64" s="86"/>
      <c r="C64" s="87"/>
      <c r="D64" s="78"/>
      <c r="E64" s="78"/>
      <c r="F64" s="78"/>
      <c r="G64" s="78"/>
      <c r="H64" s="78"/>
      <c r="I64" s="78"/>
      <c r="J64" s="78"/>
      <c r="K64" s="78"/>
      <c r="L64" s="78"/>
      <c r="M64" s="78"/>
      <c r="N64" s="78"/>
    </row>
    <row r="65" spans="1:14" ht="39.75" customHeight="1">
      <c r="A65" s="79" t="s">
        <v>184</v>
      </c>
      <c r="B65" s="86" t="s">
        <v>176</v>
      </c>
      <c r="C65" s="87"/>
      <c r="D65" s="78">
        <v>15</v>
      </c>
      <c r="E65" s="78">
        <v>3</v>
      </c>
      <c r="F65" s="78"/>
      <c r="G65" s="78">
        <v>3</v>
      </c>
      <c r="H65" s="78"/>
      <c r="I65" s="78">
        <v>3</v>
      </c>
      <c r="J65" s="78"/>
      <c r="K65" s="78">
        <v>3</v>
      </c>
      <c r="L65" s="78"/>
      <c r="M65" s="78">
        <v>3</v>
      </c>
      <c r="N65" s="78"/>
    </row>
    <row r="66" spans="1:14" ht="15.75">
      <c r="A66" s="79"/>
      <c r="B66" s="86"/>
      <c r="C66" s="87"/>
      <c r="D66" s="78"/>
      <c r="E66" s="78"/>
      <c r="F66" s="78"/>
      <c r="G66" s="78"/>
      <c r="H66" s="78"/>
      <c r="I66" s="78"/>
      <c r="J66" s="78"/>
      <c r="K66" s="78"/>
      <c r="L66" s="78"/>
      <c r="M66" s="78"/>
      <c r="N66" s="78"/>
    </row>
    <row r="67" spans="1:14" ht="15.75">
      <c r="A67" s="82" t="s">
        <v>7</v>
      </c>
      <c r="B67" s="88"/>
      <c r="C67" s="87"/>
      <c r="D67" s="78"/>
      <c r="E67" s="78"/>
      <c r="F67" s="78"/>
      <c r="G67" s="78"/>
      <c r="H67" s="78"/>
      <c r="I67" s="78"/>
      <c r="J67" s="78"/>
      <c r="K67" s="78"/>
      <c r="L67" s="78"/>
      <c r="M67" s="78"/>
      <c r="N67" s="78"/>
    </row>
    <row r="68" spans="1:14" ht="63">
      <c r="A68" s="79" t="s">
        <v>217</v>
      </c>
      <c r="B68" s="88" t="s">
        <v>176</v>
      </c>
      <c r="C68" s="87"/>
      <c r="D68" s="78">
        <v>290</v>
      </c>
      <c r="E68" s="78">
        <v>290</v>
      </c>
      <c r="F68" s="78"/>
      <c r="G68" s="78"/>
      <c r="H68" s="78"/>
      <c r="I68" s="78"/>
      <c r="J68" s="78"/>
      <c r="K68" s="78"/>
      <c r="L68" s="78"/>
      <c r="M68" s="78"/>
      <c r="N68" s="78"/>
    </row>
    <row r="69" spans="1:14" ht="15.75">
      <c r="A69" s="82"/>
      <c r="B69" s="88"/>
      <c r="C69" s="87"/>
      <c r="D69" s="78"/>
      <c r="E69" s="78"/>
      <c r="F69" s="78"/>
      <c r="G69" s="78"/>
      <c r="H69" s="78"/>
      <c r="I69" s="78"/>
      <c r="J69" s="78"/>
      <c r="K69" s="78"/>
      <c r="L69" s="78"/>
      <c r="M69" s="78"/>
      <c r="N69" s="78"/>
    </row>
    <row r="70" spans="1:14" ht="79.5" customHeight="1">
      <c r="A70" s="79" t="s">
        <v>243</v>
      </c>
      <c r="B70" s="86" t="s">
        <v>176</v>
      </c>
      <c r="C70" s="87"/>
      <c r="D70" s="78">
        <v>3300</v>
      </c>
      <c r="E70" s="78"/>
      <c r="F70" s="78">
        <v>300</v>
      </c>
      <c r="G70" s="78">
        <v>3000</v>
      </c>
      <c r="H70" s="78"/>
      <c r="I70" s="78"/>
      <c r="J70" s="78"/>
      <c r="K70" s="78"/>
      <c r="L70" s="78"/>
      <c r="M70" s="78"/>
      <c r="N70" s="78"/>
    </row>
    <row r="71" spans="1:14" ht="15.75">
      <c r="A71" s="79"/>
      <c r="B71" s="86"/>
      <c r="C71" s="87"/>
      <c r="D71" s="78"/>
      <c r="E71" s="78"/>
      <c r="F71" s="78"/>
      <c r="G71" s="78"/>
      <c r="H71" s="78"/>
      <c r="I71" s="78"/>
      <c r="J71" s="78"/>
      <c r="K71" s="78"/>
      <c r="L71" s="78"/>
      <c r="M71" s="78"/>
      <c r="N71" s="78"/>
    </row>
    <row r="72" spans="1:14" ht="63">
      <c r="A72" s="79" t="s">
        <v>244</v>
      </c>
      <c r="B72" s="86" t="s">
        <v>176</v>
      </c>
      <c r="C72" s="87"/>
      <c r="D72" s="78">
        <v>300</v>
      </c>
      <c r="E72" s="78"/>
      <c r="F72" s="78">
        <v>20</v>
      </c>
      <c r="G72" s="78">
        <v>280</v>
      </c>
      <c r="H72" s="78"/>
      <c r="I72" s="78"/>
      <c r="J72" s="78"/>
      <c r="K72" s="78"/>
      <c r="L72" s="78"/>
      <c r="M72" s="78"/>
      <c r="N72" s="78"/>
    </row>
    <row r="73" spans="1:14" ht="15.75">
      <c r="A73" s="79"/>
      <c r="B73" s="86"/>
      <c r="C73" s="87"/>
      <c r="D73" s="78"/>
      <c r="E73" s="78"/>
      <c r="F73" s="78"/>
      <c r="G73" s="78"/>
      <c r="H73" s="78"/>
      <c r="I73" s="78"/>
      <c r="J73" s="78"/>
      <c r="K73" s="78"/>
      <c r="L73" s="78"/>
      <c r="M73" s="78"/>
      <c r="N73" s="78"/>
    </row>
    <row r="74" spans="1:14" ht="39.75" customHeight="1">
      <c r="A74" s="79" t="s">
        <v>198</v>
      </c>
      <c r="B74" s="86" t="s">
        <v>173</v>
      </c>
      <c r="C74" s="87"/>
      <c r="D74" s="78">
        <v>150</v>
      </c>
      <c r="E74" s="78"/>
      <c r="F74" s="78">
        <v>150</v>
      </c>
      <c r="G74" s="78"/>
      <c r="H74" s="78"/>
      <c r="I74" s="78"/>
      <c r="J74" s="78"/>
      <c r="K74" s="78"/>
      <c r="L74" s="78"/>
      <c r="M74" s="78"/>
      <c r="N74" s="78"/>
    </row>
    <row r="75" spans="1:14" ht="15.75">
      <c r="A75" s="79"/>
      <c r="B75" s="86"/>
      <c r="C75" s="87"/>
      <c r="D75" s="78"/>
      <c r="E75" s="78"/>
      <c r="F75" s="78"/>
      <c r="G75" s="78"/>
      <c r="H75" s="78"/>
      <c r="I75" s="78"/>
      <c r="J75" s="78"/>
      <c r="K75" s="78"/>
      <c r="L75" s="78"/>
      <c r="M75" s="78"/>
      <c r="N75" s="78"/>
    </row>
    <row r="76" spans="1:14" ht="15.75">
      <c r="A76" s="79" t="s">
        <v>177</v>
      </c>
      <c r="B76" s="86" t="s">
        <v>176</v>
      </c>
      <c r="C76" s="87"/>
      <c r="D76" s="78">
        <v>35</v>
      </c>
      <c r="E76" s="78">
        <v>35</v>
      </c>
      <c r="F76" s="78"/>
      <c r="G76" s="78"/>
      <c r="H76" s="78"/>
      <c r="I76" s="78"/>
      <c r="J76" s="78"/>
      <c r="K76" s="78"/>
      <c r="L76" s="78"/>
      <c r="M76" s="78"/>
      <c r="N76" s="78"/>
    </row>
    <row r="77" spans="1:14" ht="15.75">
      <c r="A77" s="79"/>
      <c r="B77" s="86"/>
      <c r="C77" s="87"/>
      <c r="D77" s="78"/>
      <c r="E77" s="78"/>
      <c r="F77" s="78"/>
      <c r="G77" s="78"/>
      <c r="H77" s="78"/>
      <c r="I77" s="78"/>
      <c r="J77" s="78"/>
      <c r="K77" s="78"/>
      <c r="L77" s="78"/>
      <c r="M77" s="78"/>
      <c r="N77" s="78"/>
    </row>
    <row r="78" spans="1:14" ht="31.5">
      <c r="A78" s="79" t="s">
        <v>178</v>
      </c>
      <c r="B78" s="86" t="s">
        <v>176</v>
      </c>
      <c r="C78" s="87"/>
      <c r="D78" s="78">
        <v>35</v>
      </c>
      <c r="E78" s="78">
        <v>35</v>
      </c>
      <c r="F78" s="78"/>
      <c r="G78" s="78"/>
      <c r="H78" s="78"/>
      <c r="I78" s="78"/>
      <c r="J78" s="78"/>
      <c r="K78" s="78"/>
      <c r="L78" s="78"/>
      <c r="M78" s="78"/>
      <c r="N78" s="78"/>
    </row>
    <row r="79" spans="1:14" ht="15.75">
      <c r="A79" s="79"/>
      <c r="B79" s="86"/>
      <c r="C79" s="87"/>
      <c r="D79" s="78"/>
      <c r="E79" s="78"/>
      <c r="F79" s="78"/>
      <c r="G79" s="78"/>
      <c r="H79" s="78"/>
      <c r="I79" s="78"/>
      <c r="J79" s="78"/>
      <c r="K79" s="78"/>
      <c r="L79" s="78"/>
      <c r="M79" s="78"/>
      <c r="N79" s="78"/>
    </row>
    <row r="80" spans="1:14" ht="31.5">
      <c r="A80" s="79" t="s">
        <v>197</v>
      </c>
      <c r="B80" s="86" t="s">
        <v>175</v>
      </c>
      <c r="C80" s="87"/>
      <c r="D80" s="78">
        <v>960</v>
      </c>
      <c r="E80" s="78"/>
      <c r="F80" s="78"/>
      <c r="G80" s="78"/>
      <c r="H80" s="78"/>
      <c r="I80" s="78"/>
      <c r="J80" s="78"/>
      <c r="K80" s="78"/>
      <c r="L80" s="78">
        <v>960</v>
      </c>
      <c r="M80" s="78"/>
      <c r="N80" s="78"/>
    </row>
    <row r="81" spans="1:14" ht="15.75">
      <c r="A81" s="79" t="s">
        <v>130</v>
      </c>
      <c r="B81" s="86"/>
      <c r="C81" s="87"/>
      <c r="D81" s="78"/>
      <c r="E81" s="78"/>
      <c r="F81" s="78"/>
      <c r="G81" s="78"/>
      <c r="H81" s="78"/>
      <c r="I81" s="78"/>
      <c r="J81" s="78"/>
      <c r="K81" s="78"/>
      <c r="L81" s="78"/>
      <c r="M81" s="78"/>
      <c r="N81" s="78"/>
    </row>
    <row r="82" spans="1:14" ht="47.25">
      <c r="A82" s="79" t="s">
        <v>185</v>
      </c>
      <c r="B82" s="86" t="s">
        <v>176</v>
      </c>
      <c r="C82" s="87"/>
      <c r="D82" s="78">
        <v>35</v>
      </c>
      <c r="E82" s="78"/>
      <c r="F82" s="78"/>
      <c r="G82" s="78"/>
      <c r="H82" s="78">
        <v>35</v>
      </c>
      <c r="I82" s="78"/>
      <c r="J82" s="78"/>
      <c r="K82" s="78"/>
      <c r="L82" s="78"/>
      <c r="M82" s="78"/>
      <c r="N82" s="78"/>
    </row>
    <row r="83" spans="1:14" ht="15.75">
      <c r="A83" s="79"/>
      <c r="B83" s="86"/>
      <c r="C83" s="87"/>
      <c r="D83" s="78"/>
      <c r="E83" s="78"/>
      <c r="F83" s="78"/>
      <c r="G83" s="78"/>
      <c r="H83" s="78"/>
      <c r="I83" s="78"/>
      <c r="J83" s="78"/>
      <c r="K83" s="78"/>
      <c r="L83" s="78"/>
      <c r="M83" s="78"/>
      <c r="N83" s="78"/>
    </row>
    <row r="84" spans="1:14" ht="15.75">
      <c r="A84" s="82" t="s">
        <v>8</v>
      </c>
      <c r="B84" s="88"/>
      <c r="C84" s="87"/>
      <c r="D84" s="78"/>
      <c r="E84" s="78"/>
      <c r="F84" s="78"/>
      <c r="G84" s="78"/>
      <c r="H84" s="78"/>
      <c r="I84" s="78"/>
      <c r="J84" s="78"/>
      <c r="K84" s="78"/>
      <c r="L84" s="78"/>
      <c r="M84" s="78"/>
      <c r="N84" s="78"/>
    </row>
    <row r="85" spans="1:14" ht="15.75">
      <c r="A85" s="79" t="s">
        <v>224</v>
      </c>
      <c r="B85" s="86" t="s">
        <v>176</v>
      </c>
      <c r="C85" s="87"/>
      <c r="D85" s="78">
        <v>40</v>
      </c>
      <c r="E85" s="78"/>
      <c r="F85" s="78"/>
      <c r="G85" s="78"/>
      <c r="H85" s="78"/>
      <c r="I85" s="78">
        <v>40</v>
      </c>
      <c r="J85" s="78"/>
      <c r="K85" s="78"/>
      <c r="L85" s="78"/>
      <c r="M85" s="78"/>
      <c r="N85" s="78"/>
    </row>
    <row r="86" spans="1:14" ht="15.75">
      <c r="A86" s="79"/>
      <c r="B86" s="86"/>
      <c r="C86" s="87"/>
      <c r="D86" s="78"/>
      <c r="E86" s="78"/>
      <c r="F86" s="78"/>
      <c r="G86" s="78"/>
      <c r="H86" s="78"/>
      <c r="I86" s="78"/>
      <c r="J86" s="78"/>
      <c r="K86" s="78"/>
      <c r="L86" s="78"/>
      <c r="M86" s="78"/>
      <c r="N86" s="78"/>
    </row>
    <row r="87" spans="1:14" ht="15.75">
      <c r="A87" s="79" t="s">
        <v>119</v>
      </c>
      <c r="B87" s="86" t="s">
        <v>176</v>
      </c>
      <c r="C87" s="87"/>
      <c r="D87" s="78">
        <v>25</v>
      </c>
      <c r="E87" s="78"/>
      <c r="F87" s="78"/>
      <c r="G87" s="78"/>
      <c r="H87" s="78"/>
      <c r="I87" s="78">
        <v>25</v>
      </c>
      <c r="J87" s="78"/>
      <c r="K87" s="78"/>
      <c r="L87" s="78"/>
      <c r="M87" s="78"/>
      <c r="N87" s="78"/>
    </row>
    <row r="88" spans="1:14" ht="15.75">
      <c r="A88" s="79"/>
      <c r="B88" s="86"/>
      <c r="C88" s="87"/>
      <c r="D88" s="78"/>
      <c r="E88" s="78"/>
      <c r="F88" s="78"/>
      <c r="G88" s="78"/>
      <c r="H88" s="78"/>
      <c r="I88" s="78"/>
      <c r="J88" s="78"/>
      <c r="K88" s="78"/>
      <c r="L88" s="78"/>
      <c r="M88" s="78"/>
      <c r="N88" s="78"/>
    </row>
    <row r="89" spans="1:14" ht="15.75">
      <c r="A89" s="82" t="s">
        <v>9</v>
      </c>
      <c r="B89" s="88"/>
      <c r="C89" s="87"/>
      <c r="D89" s="78"/>
      <c r="E89" s="78"/>
      <c r="F89" s="78"/>
      <c r="G89" s="78"/>
      <c r="H89" s="78"/>
      <c r="I89" s="78"/>
      <c r="J89" s="78"/>
      <c r="K89" s="78"/>
      <c r="L89" s="78"/>
      <c r="M89" s="78"/>
      <c r="N89" s="78"/>
    </row>
    <row r="90" spans="1:14" ht="31.5">
      <c r="A90" s="79" t="s">
        <v>199</v>
      </c>
      <c r="B90" s="86" t="s">
        <v>173</v>
      </c>
      <c r="C90" s="87"/>
      <c r="D90" s="78">
        <v>120</v>
      </c>
      <c r="E90" s="78"/>
      <c r="F90" s="78"/>
      <c r="G90" s="78">
        <v>80</v>
      </c>
      <c r="H90" s="78"/>
      <c r="I90" s="78">
        <v>40</v>
      </c>
      <c r="J90" s="78"/>
      <c r="K90" s="78"/>
      <c r="L90" s="78"/>
      <c r="M90" s="78"/>
      <c r="N90" s="78"/>
    </row>
    <row r="91" spans="1:14" ht="15.75">
      <c r="A91" s="79"/>
      <c r="B91" s="86"/>
      <c r="C91" s="87"/>
      <c r="D91" s="78"/>
      <c r="E91" s="78"/>
      <c r="F91" s="78"/>
      <c r="G91" s="78"/>
      <c r="H91" s="78"/>
      <c r="I91" s="78"/>
      <c r="J91" s="78"/>
      <c r="K91" s="78"/>
      <c r="L91" s="78"/>
      <c r="M91" s="78"/>
      <c r="N91" s="78"/>
    </row>
    <row r="92" spans="1:14" ht="31.5">
      <c r="A92" s="79" t="s">
        <v>225</v>
      </c>
      <c r="B92" s="86" t="s">
        <v>173</v>
      </c>
      <c r="C92" s="87"/>
      <c r="D92" s="78">
        <v>60</v>
      </c>
      <c r="E92" s="78">
        <v>60</v>
      </c>
      <c r="F92" s="78"/>
      <c r="G92" s="78"/>
      <c r="H92" s="78"/>
      <c r="I92" s="78"/>
      <c r="J92" s="78"/>
      <c r="K92" s="78"/>
      <c r="L92" s="78"/>
      <c r="M92" s="78"/>
      <c r="N92" s="78"/>
    </row>
    <row r="93" spans="1:14" ht="15.75">
      <c r="A93" s="79"/>
      <c r="B93" s="86"/>
      <c r="C93" s="87"/>
      <c r="D93" s="78"/>
      <c r="E93" s="78"/>
      <c r="F93" s="78"/>
      <c r="G93" s="78"/>
      <c r="H93" s="78"/>
      <c r="I93" s="78"/>
      <c r="J93" s="78"/>
      <c r="K93" s="78"/>
      <c r="L93" s="78"/>
      <c r="M93" s="78"/>
      <c r="N93" s="78"/>
    </row>
    <row r="94" spans="1:14" ht="15.75">
      <c r="A94" s="82" t="s">
        <v>10</v>
      </c>
      <c r="B94" s="88"/>
      <c r="C94" s="87"/>
      <c r="D94" s="78"/>
      <c r="E94" s="78"/>
      <c r="F94" s="78"/>
      <c r="G94" s="78"/>
      <c r="H94" s="78"/>
      <c r="I94" s="78"/>
      <c r="J94" s="78"/>
      <c r="K94" s="78"/>
      <c r="L94" s="78"/>
      <c r="M94" s="78"/>
      <c r="N94" s="78"/>
    </row>
    <row r="95" spans="1:14" ht="60" customHeight="1">
      <c r="A95" s="79" t="s">
        <v>226</v>
      </c>
      <c r="B95" s="86" t="s">
        <v>173</v>
      </c>
      <c r="C95" s="87"/>
      <c r="D95" s="78">
        <v>750</v>
      </c>
      <c r="E95" s="78">
        <v>75</v>
      </c>
      <c r="F95" s="78">
        <v>75</v>
      </c>
      <c r="G95" s="78">
        <v>75</v>
      </c>
      <c r="H95" s="78">
        <v>75</v>
      </c>
      <c r="I95" s="78">
        <v>75</v>
      </c>
      <c r="J95" s="78">
        <v>75</v>
      </c>
      <c r="K95" s="78">
        <v>75</v>
      </c>
      <c r="L95" s="78">
        <v>75</v>
      </c>
      <c r="M95" s="78">
        <v>75</v>
      </c>
      <c r="N95" s="78">
        <v>75</v>
      </c>
    </row>
    <row r="96" spans="1:14" ht="15.75">
      <c r="A96" s="79"/>
      <c r="B96" s="86"/>
      <c r="C96" s="87"/>
      <c r="D96" s="78"/>
      <c r="E96" s="78"/>
      <c r="F96" s="78"/>
      <c r="G96" s="78"/>
      <c r="H96" s="78"/>
      <c r="I96" s="78"/>
      <c r="J96" s="78"/>
      <c r="K96" s="78"/>
      <c r="L96" s="78"/>
      <c r="M96" s="78"/>
      <c r="N96" s="78"/>
    </row>
    <row r="97" spans="1:14" ht="15.75">
      <c r="A97" s="82" t="s">
        <v>11</v>
      </c>
      <c r="B97" s="88"/>
      <c r="C97" s="87"/>
      <c r="D97" s="78"/>
      <c r="E97" s="78"/>
      <c r="F97" s="78"/>
      <c r="G97" s="78"/>
      <c r="H97" s="78"/>
      <c r="I97" s="78"/>
      <c r="J97" s="78"/>
      <c r="K97" s="78"/>
      <c r="L97" s="78"/>
      <c r="M97" s="78"/>
      <c r="N97" s="78"/>
    </row>
    <row r="98" spans="1:14" ht="15.75">
      <c r="A98" s="79" t="s">
        <v>112</v>
      </c>
      <c r="B98" s="86"/>
      <c r="C98" s="87"/>
      <c r="D98" s="78"/>
      <c r="E98" s="78"/>
      <c r="F98" s="78"/>
      <c r="G98" s="78"/>
      <c r="H98" s="78"/>
      <c r="I98" s="78"/>
      <c r="J98" s="78"/>
      <c r="K98" s="78"/>
      <c r="L98" s="78"/>
      <c r="M98" s="78"/>
      <c r="N98" s="78"/>
    </row>
    <row r="99" spans="1:14" ht="15.75">
      <c r="A99" s="79"/>
      <c r="B99" s="86"/>
      <c r="C99" s="87"/>
      <c r="D99" s="78"/>
      <c r="E99" s="78"/>
      <c r="F99" s="78"/>
      <c r="G99" s="78"/>
      <c r="H99" s="78"/>
      <c r="I99" s="78"/>
      <c r="J99" s="78"/>
      <c r="K99" s="78"/>
      <c r="L99" s="78"/>
      <c r="M99" s="78"/>
      <c r="N99" s="78"/>
    </row>
    <row r="100" spans="1:14" ht="15.75">
      <c r="A100" s="82" t="s">
        <v>114</v>
      </c>
      <c r="B100" s="88"/>
      <c r="C100" s="87"/>
      <c r="D100" s="78"/>
      <c r="E100" s="78"/>
      <c r="F100" s="78"/>
      <c r="G100" s="78"/>
      <c r="H100" s="78"/>
      <c r="I100" s="78"/>
      <c r="J100" s="78"/>
      <c r="K100" s="78"/>
      <c r="L100" s="78"/>
      <c r="M100" s="78"/>
      <c r="N100" s="78"/>
    </row>
    <row r="101" spans="1:14" ht="31.5">
      <c r="A101" s="79" t="s">
        <v>200</v>
      </c>
      <c r="B101" s="86"/>
      <c r="C101" s="87" t="s">
        <v>214</v>
      </c>
      <c r="D101" s="78"/>
      <c r="E101" s="78"/>
      <c r="F101" s="78"/>
      <c r="G101" s="78"/>
      <c r="H101" s="78"/>
      <c r="I101" s="78"/>
      <c r="J101" s="78"/>
      <c r="K101" s="78"/>
      <c r="L101" s="78"/>
      <c r="M101" s="78"/>
      <c r="N101" s="78"/>
    </row>
    <row r="102" spans="1:14" ht="15.75">
      <c r="A102" s="79"/>
      <c r="B102" s="86"/>
      <c r="C102" s="87"/>
      <c r="D102" s="78"/>
      <c r="E102" s="78"/>
      <c r="F102" s="78"/>
      <c r="G102" s="78"/>
      <c r="H102" s="78"/>
      <c r="I102" s="78"/>
      <c r="J102" s="78"/>
      <c r="K102" s="78"/>
      <c r="L102" s="78"/>
      <c r="M102" s="78"/>
      <c r="N102" s="78"/>
    </row>
    <row r="103" spans="1:14" ht="31.5">
      <c r="A103" s="79" t="s">
        <v>245</v>
      </c>
      <c r="B103" s="86" t="s">
        <v>173</v>
      </c>
      <c r="C103" s="87"/>
      <c r="D103" s="78">
        <v>185</v>
      </c>
      <c r="E103" s="78">
        <v>15</v>
      </c>
      <c r="F103" s="78">
        <v>25</v>
      </c>
      <c r="G103" s="78">
        <v>15</v>
      </c>
      <c r="H103" s="78">
        <v>15</v>
      </c>
      <c r="I103" s="78">
        <v>25</v>
      </c>
      <c r="J103" s="78">
        <v>15</v>
      </c>
      <c r="K103" s="78">
        <v>15</v>
      </c>
      <c r="L103" s="78">
        <v>25</v>
      </c>
      <c r="M103" s="78">
        <v>15</v>
      </c>
      <c r="N103" s="78">
        <v>15</v>
      </c>
    </row>
    <row r="104" spans="1:14" ht="15.75">
      <c r="A104" s="79"/>
      <c r="B104" s="86"/>
      <c r="C104" s="87"/>
      <c r="D104" s="78"/>
      <c r="E104" s="78"/>
      <c r="F104" s="78"/>
      <c r="G104" s="78"/>
      <c r="H104" s="78"/>
      <c r="I104" s="78"/>
      <c r="J104" s="78"/>
      <c r="K104" s="78"/>
      <c r="L104" s="78"/>
      <c r="M104" s="78"/>
      <c r="N104" s="78"/>
    </row>
    <row r="105" spans="1:14" ht="15.75">
      <c r="A105" s="79" t="s">
        <v>227</v>
      </c>
      <c r="B105" s="86"/>
      <c r="C105" s="87"/>
      <c r="D105" s="78"/>
      <c r="E105" s="78"/>
      <c r="F105" s="78"/>
      <c r="G105" s="78"/>
      <c r="H105" s="78"/>
      <c r="I105" s="78"/>
      <c r="J105" s="78"/>
      <c r="K105" s="78"/>
      <c r="L105" s="78"/>
      <c r="M105" s="78"/>
      <c r="N105" s="78"/>
    </row>
    <row r="106" spans="1:14" ht="15.75">
      <c r="A106" s="79"/>
      <c r="B106" s="86"/>
      <c r="C106" s="87"/>
      <c r="D106" s="78"/>
      <c r="E106" s="78"/>
      <c r="F106" s="78"/>
      <c r="G106" s="78"/>
      <c r="H106" s="78"/>
      <c r="I106" s="78"/>
      <c r="J106" s="78"/>
      <c r="K106" s="78"/>
      <c r="L106" s="78"/>
      <c r="M106" s="78"/>
      <c r="N106" s="78"/>
    </row>
    <row r="107" spans="1:14" ht="30" customHeight="1">
      <c r="A107" s="79" t="s">
        <v>201</v>
      </c>
      <c r="B107" s="86" t="s">
        <v>173</v>
      </c>
      <c r="C107" s="87"/>
      <c r="D107" s="78">
        <v>70</v>
      </c>
      <c r="E107" s="78">
        <v>10</v>
      </c>
      <c r="F107" s="78">
        <v>5</v>
      </c>
      <c r="G107" s="78">
        <v>5</v>
      </c>
      <c r="H107" s="78">
        <v>10</v>
      </c>
      <c r="I107" s="78">
        <v>5</v>
      </c>
      <c r="J107" s="78">
        <v>5</v>
      </c>
      <c r="K107" s="78">
        <v>10</v>
      </c>
      <c r="L107" s="78">
        <v>5</v>
      </c>
      <c r="M107" s="78">
        <v>10</v>
      </c>
      <c r="N107" s="78">
        <v>5</v>
      </c>
    </row>
    <row r="108" spans="1:14" ht="15.75">
      <c r="A108" s="79"/>
      <c r="B108" s="86"/>
      <c r="C108" s="87"/>
      <c r="D108" s="78"/>
      <c r="E108" s="78"/>
      <c r="F108" s="78"/>
      <c r="G108" s="78"/>
      <c r="H108" s="78"/>
      <c r="I108" s="78"/>
      <c r="J108" s="78"/>
      <c r="K108" s="78"/>
      <c r="L108" s="78"/>
      <c r="M108" s="78"/>
      <c r="N108" s="78"/>
    </row>
    <row r="109" spans="1:14" ht="15.75">
      <c r="A109" s="79" t="s">
        <v>202</v>
      </c>
      <c r="B109" s="86" t="s">
        <v>173</v>
      </c>
      <c r="C109" s="87"/>
      <c r="D109" s="78">
        <v>120</v>
      </c>
      <c r="E109" s="78">
        <v>10</v>
      </c>
      <c r="F109" s="78">
        <v>10</v>
      </c>
      <c r="G109" s="78">
        <v>10</v>
      </c>
      <c r="H109" s="78">
        <v>10</v>
      </c>
      <c r="I109" s="78">
        <v>10</v>
      </c>
      <c r="J109" s="78">
        <v>10</v>
      </c>
      <c r="K109" s="78">
        <v>15</v>
      </c>
      <c r="L109" s="78">
        <v>15</v>
      </c>
      <c r="M109" s="78">
        <v>15</v>
      </c>
      <c r="N109" s="78">
        <v>15</v>
      </c>
    </row>
    <row r="110" spans="1:14" ht="15.75">
      <c r="A110" s="79"/>
      <c r="B110" s="86"/>
      <c r="C110" s="87"/>
      <c r="D110" s="78"/>
      <c r="E110" s="78"/>
      <c r="F110" s="78"/>
      <c r="G110" s="78"/>
      <c r="H110" s="78"/>
      <c r="I110" s="78"/>
      <c r="J110" s="78"/>
      <c r="K110" s="78"/>
      <c r="L110" s="78"/>
      <c r="M110" s="78"/>
      <c r="N110" s="78"/>
    </row>
    <row r="111" spans="1:14" ht="31.5">
      <c r="A111" s="79" t="s">
        <v>246</v>
      </c>
      <c r="B111" s="86" t="s">
        <v>173</v>
      </c>
      <c r="C111" s="87"/>
      <c r="D111" s="78">
        <v>50</v>
      </c>
      <c r="E111" s="78">
        <v>50</v>
      </c>
      <c r="F111" s="78"/>
      <c r="G111" s="78"/>
      <c r="H111" s="78"/>
      <c r="I111" s="78"/>
      <c r="J111" s="78"/>
      <c r="K111" s="78"/>
      <c r="L111" s="78"/>
      <c r="M111" s="78"/>
      <c r="N111" s="78"/>
    </row>
    <row r="112" spans="1:14" ht="15.75">
      <c r="A112" s="79"/>
      <c r="B112" s="86"/>
      <c r="C112" s="87"/>
      <c r="D112" s="78"/>
      <c r="E112" s="78"/>
      <c r="F112" s="78"/>
      <c r="G112" s="78"/>
      <c r="H112" s="78"/>
      <c r="I112" s="78"/>
      <c r="J112" s="78"/>
      <c r="K112" s="78"/>
      <c r="L112" s="78"/>
      <c r="M112" s="78"/>
      <c r="N112" s="78"/>
    </row>
    <row r="113" spans="1:14" ht="15.75">
      <c r="A113" s="82" t="s">
        <v>115</v>
      </c>
      <c r="B113" s="88"/>
      <c r="C113" s="87"/>
      <c r="D113" s="78"/>
      <c r="E113" s="78"/>
      <c r="F113" s="78"/>
      <c r="G113" s="78"/>
      <c r="H113" s="78"/>
      <c r="I113" s="78"/>
      <c r="J113" s="78"/>
      <c r="K113" s="78"/>
      <c r="L113" s="78"/>
      <c r="M113" s="78"/>
      <c r="N113" s="78"/>
    </row>
    <row r="114" spans="1:14" ht="64.5" customHeight="1">
      <c r="A114" s="79" t="s">
        <v>228</v>
      </c>
      <c r="B114" s="86" t="s">
        <v>173</v>
      </c>
      <c r="C114" s="87"/>
      <c r="D114" s="78">
        <v>2500</v>
      </c>
      <c r="E114" s="78">
        <v>200</v>
      </c>
      <c r="F114" s="78">
        <v>300</v>
      </c>
      <c r="G114" s="78">
        <v>200</v>
      </c>
      <c r="H114" s="78">
        <v>300</v>
      </c>
      <c r="I114" s="78">
        <v>200</v>
      </c>
      <c r="J114" s="78">
        <v>300</v>
      </c>
      <c r="K114" s="78">
        <v>200</v>
      </c>
      <c r="L114" s="78">
        <v>300</v>
      </c>
      <c r="M114" s="78">
        <v>200</v>
      </c>
      <c r="N114" s="78">
        <v>300</v>
      </c>
    </row>
    <row r="115" spans="1:14" ht="15.75">
      <c r="A115" s="79"/>
      <c r="B115" s="86"/>
      <c r="C115" s="87"/>
      <c r="D115" s="78"/>
      <c r="E115" s="78"/>
      <c r="F115" s="78"/>
      <c r="G115" s="78"/>
      <c r="H115" s="78"/>
      <c r="I115" s="78"/>
      <c r="J115" s="78"/>
      <c r="K115" s="78"/>
      <c r="L115" s="78"/>
      <c r="M115" s="78"/>
      <c r="N115" s="78"/>
    </row>
    <row r="116" spans="1:14" ht="15.75">
      <c r="A116" s="82" t="s">
        <v>116</v>
      </c>
      <c r="B116" s="88"/>
      <c r="C116" s="87"/>
      <c r="D116" s="78"/>
      <c r="E116" s="78"/>
      <c r="F116" s="78"/>
      <c r="G116" s="78"/>
      <c r="H116" s="78"/>
      <c r="I116" s="78"/>
      <c r="J116" s="78"/>
      <c r="K116" s="78"/>
      <c r="L116" s="78"/>
      <c r="M116" s="78"/>
      <c r="N116" s="78"/>
    </row>
    <row r="117" spans="1:14" ht="15.75">
      <c r="A117" s="79" t="s">
        <v>120</v>
      </c>
      <c r="B117" s="86" t="s">
        <v>175</v>
      </c>
      <c r="C117" s="87"/>
      <c r="D117" s="78">
        <v>50</v>
      </c>
      <c r="E117" s="78"/>
      <c r="F117" s="78"/>
      <c r="G117" s="78"/>
      <c r="H117" s="78"/>
      <c r="I117" s="78"/>
      <c r="J117" s="78"/>
      <c r="K117" s="78">
        <v>50</v>
      </c>
      <c r="L117" s="78"/>
      <c r="M117" s="78"/>
      <c r="N117" s="78"/>
    </row>
    <row r="118" spans="1:14" ht="15.75">
      <c r="A118" s="79"/>
      <c r="B118" s="86"/>
      <c r="C118" s="87"/>
      <c r="D118" s="78"/>
      <c r="E118" s="78"/>
      <c r="F118" s="78"/>
      <c r="G118" s="78"/>
      <c r="H118" s="78"/>
      <c r="I118" s="78"/>
      <c r="J118" s="78"/>
      <c r="K118" s="78"/>
      <c r="L118" s="78"/>
      <c r="M118" s="78"/>
      <c r="N118" s="78"/>
    </row>
    <row r="119" spans="1:14" ht="31.5">
      <c r="A119" s="79" t="s">
        <v>233</v>
      </c>
      <c r="B119" s="86" t="s">
        <v>176</v>
      </c>
      <c r="C119" s="87"/>
      <c r="D119" s="78">
        <v>80</v>
      </c>
      <c r="E119" s="78">
        <v>20</v>
      </c>
      <c r="F119" s="78"/>
      <c r="G119" s="78"/>
      <c r="H119" s="78">
        <v>20</v>
      </c>
      <c r="I119" s="78"/>
      <c r="J119" s="78"/>
      <c r="K119" s="78">
        <v>20</v>
      </c>
      <c r="L119" s="78"/>
      <c r="M119" s="78"/>
      <c r="N119" s="78">
        <v>20</v>
      </c>
    </row>
    <row r="120" spans="1:14" ht="15.75">
      <c r="A120" s="79"/>
      <c r="B120" s="86"/>
      <c r="C120" s="87"/>
      <c r="D120" s="78"/>
      <c r="E120" s="78"/>
      <c r="F120" s="78"/>
      <c r="G120" s="78"/>
      <c r="H120" s="78"/>
      <c r="I120" s="78"/>
      <c r="J120" s="78"/>
      <c r="K120" s="78"/>
      <c r="L120" s="78"/>
      <c r="M120" s="78"/>
      <c r="N120" s="78"/>
    </row>
    <row r="121" spans="1:14" ht="31.5">
      <c r="A121" s="79" t="s">
        <v>203</v>
      </c>
      <c r="B121" s="86" t="s">
        <v>173</v>
      </c>
      <c r="C121" s="87"/>
      <c r="D121" s="78">
        <v>300</v>
      </c>
      <c r="E121" s="78">
        <v>150</v>
      </c>
      <c r="F121" s="78">
        <v>10</v>
      </c>
      <c r="G121" s="78">
        <v>10</v>
      </c>
      <c r="H121" s="78">
        <v>20</v>
      </c>
      <c r="I121" s="78">
        <v>10</v>
      </c>
      <c r="J121" s="78">
        <v>10</v>
      </c>
      <c r="K121" s="78">
        <v>50</v>
      </c>
      <c r="L121" s="78">
        <v>10</v>
      </c>
      <c r="M121" s="78">
        <v>10</v>
      </c>
      <c r="N121" s="78">
        <v>10</v>
      </c>
    </row>
    <row r="122" spans="1:14" ht="15.75">
      <c r="A122" s="79"/>
      <c r="B122" s="86"/>
      <c r="C122" s="87"/>
      <c r="D122" s="78"/>
      <c r="E122" s="78"/>
      <c r="F122" s="78"/>
      <c r="G122" s="78"/>
      <c r="H122" s="78"/>
      <c r="I122" s="78"/>
      <c r="J122" s="78"/>
      <c r="K122" s="78"/>
      <c r="L122" s="78"/>
      <c r="M122" s="78"/>
      <c r="N122" s="78"/>
    </row>
    <row r="123" spans="1:14" ht="31.5">
      <c r="A123" s="79" t="s">
        <v>215</v>
      </c>
      <c r="B123" s="86" t="s">
        <v>173</v>
      </c>
      <c r="C123" s="87"/>
      <c r="D123" s="78">
        <v>35</v>
      </c>
      <c r="E123" s="78">
        <v>5</v>
      </c>
      <c r="F123" s="78"/>
      <c r="G123" s="78">
        <v>10</v>
      </c>
      <c r="H123" s="78"/>
      <c r="I123" s="78">
        <v>5</v>
      </c>
      <c r="J123" s="78"/>
      <c r="K123" s="78">
        <v>10</v>
      </c>
      <c r="L123" s="78"/>
      <c r="M123" s="78">
        <v>5</v>
      </c>
      <c r="N123" s="78"/>
    </row>
    <row r="124" spans="1:14" ht="15.75">
      <c r="A124" s="79"/>
      <c r="B124" s="86"/>
      <c r="C124" s="87"/>
      <c r="D124" s="78"/>
      <c r="E124" s="78"/>
      <c r="F124" s="78"/>
      <c r="G124" s="78"/>
      <c r="H124" s="78"/>
      <c r="I124" s="78"/>
      <c r="J124" s="78"/>
      <c r="K124" s="78"/>
      <c r="L124" s="78"/>
      <c r="M124" s="78"/>
      <c r="N124" s="78"/>
    </row>
    <row r="125" spans="1:14" ht="15.75">
      <c r="A125" s="82" t="s">
        <v>117</v>
      </c>
      <c r="B125" s="88"/>
      <c r="C125" s="87"/>
      <c r="D125" s="78"/>
      <c r="E125" s="78"/>
      <c r="F125" s="78"/>
      <c r="G125" s="78"/>
      <c r="H125" s="78"/>
      <c r="I125" s="78"/>
      <c r="J125" s="78"/>
      <c r="K125" s="78"/>
      <c r="L125" s="78"/>
      <c r="M125" s="78"/>
      <c r="N125" s="78"/>
    </row>
    <row r="126" spans="1:14" ht="30" customHeight="1">
      <c r="A126" s="79" t="s">
        <v>201</v>
      </c>
      <c r="B126" s="86" t="s">
        <v>173</v>
      </c>
      <c r="C126" s="87"/>
      <c r="D126" s="78">
        <v>70</v>
      </c>
      <c r="E126" s="78">
        <v>5</v>
      </c>
      <c r="F126" s="78">
        <v>10</v>
      </c>
      <c r="G126" s="78">
        <v>5</v>
      </c>
      <c r="H126" s="78">
        <v>5</v>
      </c>
      <c r="I126" s="78">
        <v>10</v>
      </c>
      <c r="J126" s="78">
        <v>5</v>
      </c>
      <c r="K126" s="78">
        <v>5</v>
      </c>
      <c r="L126" s="78">
        <v>10</v>
      </c>
      <c r="M126" s="78">
        <v>5</v>
      </c>
      <c r="N126" s="78">
        <v>10</v>
      </c>
    </row>
    <row r="127" spans="1:14" ht="15.75">
      <c r="A127" s="79"/>
      <c r="B127" s="86"/>
      <c r="C127" s="87"/>
      <c r="D127" s="78"/>
      <c r="E127" s="78"/>
      <c r="F127" s="78"/>
      <c r="G127" s="78"/>
      <c r="H127" s="78"/>
      <c r="I127" s="78"/>
      <c r="J127" s="78"/>
      <c r="K127" s="78"/>
      <c r="L127" s="78"/>
      <c r="M127" s="78"/>
      <c r="N127" s="78"/>
    </row>
    <row r="128" spans="1:14" ht="15.75">
      <c r="A128" s="79" t="s">
        <v>247</v>
      </c>
      <c r="B128" s="86" t="s">
        <v>173</v>
      </c>
      <c r="C128" s="87"/>
      <c r="D128" s="78">
        <v>50</v>
      </c>
      <c r="E128" s="78"/>
      <c r="F128" s="78">
        <v>50</v>
      </c>
      <c r="G128" s="78"/>
      <c r="H128" s="78"/>
      <c r="I128" s="78"/>
      <c r="J128" s="78"/>
      <c r="K128" s="78"/>
      <c r="L128" s="78"/>
      <c r="M128" s="78"/>
      <c r="N128" s="78"/>
    </row>
    <row r="129" spans="1:14" ht="15.75">
      <c r="A129" s="79"/>
      <c r="B129" s="86"/>
      <c r="C129" s="87"/>
      <c r="D129" s="78"/>
      <c r="E129" s="78"/>
      <c r="F129" s="78"/>
      <c r="G129" s="78"/>
      <c r="H129" s="78"/>
      <c r="I129" s="78"/>
      <c r="J129" s="78"/>
      <c r="K129" s="78"/>
      <c r="L129" s="78"/>
      <c r="M129" s="78"/>
      <c r="N129" s="78"/>
    </row>
    <row r="130" spans="1:14" ht="75" customHeight="1">
      <c r="A130" s="79" t="s">
        <v>255</v>
      </c>
      <c r="B130" s="86" t="s">
        <v>173</v>
      </c>
      <c r="C130" s="87"/>
      <c r="D130" s="78">
        <v>1250</v>
      </c>
      <c r="E130" s="78">
        <v>100</v>
      </c>
      <c r="F130" s="78">
        <v>150</v>
      </c>
      <c r="G130" s="78">
        <v>100</v>
      </c>
      <c r="H130" s="78">
        <v>150</v>
      </c>
      <c r="I130" s="78">
        <v>100</v>
      </c>
      <c r="J130" s="78">
        <v>150</v>
      </c>
      <c r="K130" s="78">
        <v>100</v>
      </c>
      <c r="L130" s="78">
        <v>150</v>
      </c>
      <c r="M130" s="78">
        <v>100</v>
      </c>
      <c r="N130" s="78">
        <v>150</v>
      </c>
    </row>
    <row r="131" spans="1:14" ht="15.75" customHeight="1">
      <c r="A131" s="79"/>
      <c r="B131" s="86"/>
      <c r="C131" s="87"/>
      <c r="D131" s="78"/>
      <c r="E131" s="78"/>
      <c r="F131" s="78"/>
      <c r="G131" s="78"/>
      <c r="H131" s="78"/>
      <c r="I131" s="78"/>
      <c r="J131" s="78"/>
      <c r="K131" s="78"/>
      <c r="L131" s="78"/>
      <c r="M131" s="78"/>
      <c r="N131" s="78"/>
    </row>
    <row r="132" spans="1:14" ht="30" customHeight="1">
      <c r="A132" s="79" t="s">
        <v>248</v>
      </c>
      <c r="B132" s="86" t="s">
        <v>173</v>
      </c>
      <c r="C132" s="87"/>
      <c r="D132" s="78">
        <v>120</v>
      </c>
      <c r="E132" s="78">
        <v>40</v>
      </c>
      <c r="F132" s="78"/>
      <c r="G132" s="78"/>
      <c r="H132" s="78"/>
      <c r="I132" s="78">
        <v>40</v>
      </c>
      <c r="J132" s="78"/>
      <c r="K132" s="78"/>
      <c r="L132" s="78"/>
      <c r="M132" s="78">
        <v>40</v>
      </c>
      <c r="N132" s="78"/>
    </row>
    <row r="133" spans="1:14" ht="15.75" customHeight="1">
      <c r="A133" s="79"/>
      <c r="B133" s="86"/>
      <c r="C133" s="87"/>
      <c r="D133" s="78"/>
      <c r="E133" s="78"/>
      <c r="F133" s="78"/>
      <c r="G133" s="78"/>
      <c r="H133" s="78"/>
      <c r="I133" s="78"/>
      <c r="J133" s="78"/>
      <c r="K133" s="78"/>
      <c r="L133" s="78"/>
      <c r="M133" s="78"/>
      <c r="N133" s="78"/>
    </row>
    <row r="134" spans="1:14" ht="47.25">
      <c r="A134" s="79" t="s">
        <v>249</v>
      </c>
      <c r="B134" s="86" t="s">
        <v>175</v>
      </c>
      <c r="C134" s="87" t="s">
        <v>214</v>
      </c>
      <c r="D134" s="78"/>
      <c r="E134" s="78"/>
      <c r="F134" s="78"/>
      <c r="G134" s="78"/>
      <c r="H134" s="78"/>
      <c r="I134" s="78"/>
      <c r="J134" s="78"/>
      <c r="K134" s="78"/>
      <c r="L134" s="78"/>
      <c r="M134" s="78"/>
      <c r="N134" s="78"/>
    </row>
    <row r="135" spans="1:14" ht="15.75">
      <c r="A135" s="79"/>
      <c r="B135" s="86"/>
      <c r="C135" s="87"/>
      <c r="D135" s="78"/>
      <c r="E135" s="78"/>
      <c r="F135" s="78"/>
      <c r="G135" s="78"/>
      <c r="H135" s="78"/>
      <c r="I135" s="78"/>
      <c r="J135" s="78"/>
      <c r="K135" s="78"/>
      <c r="L135" s="78"/>
      <c r="M135" s="78"/>
      <c r="N135" s="78"/>
    </row>
    <row r="136" spans="1:14" ht="15.75">
      <c r="A136" s="82" t="s">
        <v>13</v>
      </c>
      <c r="B136" s="88"/>
      <c r="C136" s="87"/>
      <c r="D136" s="78"/>
      <c r="E136" s="78"/>
      <c r="F136" s="78"/>
      <c r="G136" s="78"/>
      <c r="H136" s="78"/>
      <c r="I136" s="78"/>
      <c r="J136" s="78"/>
      <c r="K136" s="78"/>
      <c r="L136" s="78"/>
      <c r="M136" s="78"/>
      <c r="N136" s="78"/>
    </row>
    <row r="137" spans="1:14" ht="15.75">
      <c r="A137" s="79" t="s">
        <v>12</v>
      </c>
      <c r="B137" s="86"/>
      <c r="C137" s="87"/>
      <c r="D137" s="78"/>
      <c r="E137" s="78"/>
      <c r="F137" s="78"/>
      <c r="G137" s="78"/>
      <c r="H137" s="78"/>
      <c r="I137" s="78"/>
      <c r="J137" s="78"/>
      <c r="K137" s="78"/>
      <c r="L137" s="78"/>
      <c r="M137" s="78"/>
      <c r="N137" s="78"/>
    </row>
    <row r="138" spans="1:14" ht="15.75">
      <c r="A138" s="79"/>
      <c r="B138" s="86"/>
      <c r="C138" s="87"/>
      <c r="D138" s="78"/>
      <c r="E138" s="78"/>
      <c r="F138" s="78"/>
      <c r="G138" s="78"/>
      <c r="H138" s="78"/>
      <c r="I138" s="78"/>
      <c r="J138" s="78"/>
      <c r="K138" s="78"/>
      <c r="L138" s="78"/>
      <c r="M138" s="78"/>
      <c r="N138" s="78"/>
    </row>
    <row r="139" spans="1:14" ht="15.75">
      <c r="A139" s="82" t="s">
        <v>118</v>
      </c>
      <c r="B139" s="88"/>
      <c r="C139" s="87"/>
      <c r="D139" s="78"/>
      <c r="E139" s="78"/>
      <c r="F139" s="78"/>
      <c r="G139" s="78"/>
      <c r="H139" s="78"/>
      <c r="I139" s="78"/>
      <c r="J139" s="78"/>
      <c r="K139" s="78"/>
      <c r="L139" s="78"/>
      <c r="M139" s="78"/>
      <c r="N139" s="78"/>
    </row>
    <row r="140" spans="1:14" ht="31.5">
      <c r="A140" s="79" t="s">
        <v>229</v>
      </c>
      <c r="B140" s="86" t="s">
        <v>176</v>
      </c>
      <c r="C140" s="87"/>
      <c r="D140" s="78">
        <v>120</v>
      </c>
      <c r="E140" s="78"/>
      <c r="F140" s="78"/>
      <c r="G140" s="78">
        <v>120</v>
      </c>
      <c r="H140" s="78"/>
      <c r="I140" s="78"/>
      <c r="J140" s="78"/>
      <c r="K140" s="78"/>
      <c r="L140" s="78"/>
      <c r="M140" s="78"/>
      <c r="N140" s="78"/>
    </row>
    <row r="141" spans="1:14" ht="15.75">
      <c r="A141" s="79"/>
      <c r="B141" s="86"/>
      <c r="C141" s="87"/>
      <c r="D141" s="78"/>
      <c r="E141" s="78"/>
      <c r="F141" s="78"/>
      <c r="G141" s="78"/>
      <c r="H141" s="78"/>
      <c r="I141" s="78"/>
      <c r="J141" s="78"/>
      <c r="K141" s="78"/>
      <c r="L141" s="78"/>
      <c r="M141" s="78"/>
      <c r="N141" s="78"/>
    </row>
    <row r="142" spans="1:14" ht="15.75">
      <c r="A142" s="82" t="s">
        <v>210</v>
      </c>
      <c r="B142" s="88"/>
      <c r="C142" s="87"/>
      <c r="D142" s="78"/>
      <c r="E142" s="78"/>
      <c r="F142" s="78"/>
      <c r="G142" s="78"/>
      <c r="H142" s="78"/>
      <c r="I142" s="78"/>
      <c r="J142" s="78"/>
      <c r="K142" s="78"/>
      <c r="L142" s="78"/>
      <c r="M142" s="78"/>
      <c r="N142" s="78"/>
    </row>
    <row r="143" spans="1:14" ht="31.5">
      <c r="A143" s="79" t="s">
        <v>204</v>
      </c>
      <c r="B143" s="86" t="s">
        <v>173</v>
      </c>
      <c r="C143" s="87"/>
      <c r="D143" s="78">
        <v>150</v>
      </c>
      <c r="E143" s="78">
        <v>10</v>
      </c>
      <c r="F143" s="78">
        <v>20</v>
      </c>
      <c r="G143" s="78">
        <v>10</v>
      </c>
      <c r="H143" s="78">
        <v>20</v>
      </c>
      <c r="I143" s="78">
        <v>10</v>
      </c>
      <c r="J143" s="78">
        <v>20</v>
      </c>
      <c r="K143" s="78">
        <v>10</v>
      </c>
      <c r="L143" s="78">
        <v>20</v>
      </c>
      <c r="M143" s="78">
        <v>10</v>
      </c>
      <c r="N143" s="78">
        <v>20</v>
      </c>
    </row>
    <row r="144" spans="1:14" ht="15.75">
      <c r="A144" s="79"/>
      <c r="B144" s="86"/>
      <c r="C144" s="87"/>
      <c r="D144" s="78"/>
      <c r="E144" s="78"/>
      <c r="F144" s="78"/>
      <c r="G144" s="78"/>
      <c r="H144" s="78"/>
      <c r="I144" s="78"/>
      <c r="J144" s="78"/>
      <c r="K144" s="78"/>
      <c r="L144" s="78"/>
      <c r="M144" s="78"/>
      <c r="N144" s="78"/>
    </row>
    <row r="145" spans="1:14" ht="15.75">
      <c r="A145" s="79" t="s">
        <v>230</v>
      </c>
      <c r="B145" s="86" t="s">
        <v>176</v>
      </c>
      <c r="C145" s="87"/>
      <c r="D145" s="78">
        <v>50</v>
      </c>
      <c r="E145" s="78">
        <v>50</v>
      </c>
      <c r="F145" s="78"/>
      <c r="G145" s="78"/>
      <c r="H145" s="78"/>
      <c r="I145" s="78"/>
      <c r="J145" s="78"/>
      <c r="K145" s="78"/>
      <c r="L145" s="78"/>
      <c r="M145" s="78"/>
      <c r="N145" s="78"/>
    </row>
    <row r="146" spans="1:14" ht="15.75">
      <c r="A146" s="79"/>
      <c r="B146" s="86"/>
      <c r="C146" s="87"/>
      <c r="D146" s="78"/>
      <c r="E146" s="78"/>
      <c r="F146" s="78"/>
      <c r="G146" s="78"/>
      <c r="H146" s="78"/>
      <c r="I146" s="78"/>
      <c r="J146" s="78"/>
      <c r="K146" s="78"/>
      <c r="L146" s="78"/>
      <c r="M146" s="78"/>
      <c r="N146" s="78"/>
    </row>
    <row r="147" spans="1:14" ht="15.75">
      <c r="A147" s="79" t="s">
        <v>250</v>
      </c>
      <c r="B147" s="86" t="s">
        <v>176</v>
      </c>
      <c r="C147" s="87"/>
      <c r="D147" s="78">
        <v>80</v>
      </c>
      <c r="E147" s="78">
        <v>80</v>
      </c>
      <c r="F147" s="78"/>
      <c r="G147" s="78"/>
      <c r="H147" s="78"/>
      <c r="I147" s="78"/>
      <c r="J147" s="78"/>
      <c r="K147" s="78"/>
      <c r="L147" s="78"/>
      <c r="M147" s="78"/>
      <c r="N147" s="78"/>
    </row>
    <row r="148" spans="1:14" ht="15.75">
      <c r="A148" s="79"/>
      <c r="B148" s="86"/>
      <c r="C148" s="87"/>
      <c r="D148" s="78"/>
      <c r="E148" s="78"/>
      <c r="F148" s="78"/>
      <c r="G148" s="78"/>
      <c r="H148" s="78"/>
      <c r="I148" s="78"/>
      <c r="J148" s="78"/>
      <c r="K148" s="78"/>
      <c r="L148" s="78"/>
      <c r="M148" s="78"/>
      <c r="N148" s="78"/>
    </row>
    <row r="149" spans="1:14" ht="15.75">
      <c r="A149" s="82" t="s">
        <v>14</v>
      </c>
      <c r="B149" s="88"/>
      <c r="C149" s="87"/>
      <c r="D149" s="78"/>
      <c r="E149" s="78"/>
      <c r="F149" s="78"/>
      <c r="G149" s="78"/>
      <c r="H149" s="78"/>
      <c r="I149" s="78"/>
      <c r="J149" s="78"/>
      <c r="K149" s="78"/>
      <c r="L149" s="78"/>
      <c r="M149" s="78"/>
      <c r="N149" s="78"/>
    </row>
    <row r="150" spans="1:14" ht="31.5">
      <c r="A150" s="79" t="s">
        <v>211</v>
      </c>
      <c r="B150" s="86" t="s">
        <v>173</v>
      </c>
      <c r="C150" s="87" t="s">
        <v>214</v>
      </c>
      <c r="D150" s="78"/>
      <c r="E150" s="78"/>
      <c r="F150" s="78"/>
      <c r="G150" s="78"/>
      <c r="H150" s="78"/>
      <c r="I150" s="78"/>
      <c r="J150" s="78"/>
      <c r="K150" s="78"/>
      <c r="L150" s="78"/>
      <c r="M150" s="78"/>
      <c r="N150" s="78"/>
    </row>
    <row r="151" spans="1:14" ht="15.75">
      <c r="A151" s="79"/>
      <c r="B151" s="86"/>
      <c r="C151" s="87"/>
      <c r="D151" s="78"/>
      <c r="E151" s="78"/>
      <c r="F151" s="78"/>
      <c r="G151" s="78"/>
      <c r="H151" s="78"/>
      <c r="I151" s="78"/>
      <c r="J151" s="78"/>
      <c r="K151" s="78"/>
      <c r="L151" s="78"/>
      <c r="M151" s="78"/>
      <c r="N151" s="78"/>
    </row>
    <row r="152" spans="1:14" ht="15.75">
      <c r="A152" s="79" t="s">
        <v>179</v>
      </c>
      <c r="B152" s="86" t="s">
        <v>176</v>
      </c>
      <c r="C152" s="87" t="s">
        <v>214</v>
      </c>
      <c r="D152" s="78"/>
      <c r="E152" s="78"/>
      <c r="F152" s="78"/>
      <c r="G152" s="78"/>
      <c r="H152" s="78"/>
      <c r="I152" s="78"/>
      <c r="J152" s="78"/>
      <c r="K152" s="78"/>
      <c r="L152" s="78"/>
      <c r="M152" s="78"/>
      <c r="N152" s="78"/>
    </row>
    <row r="153" spans="1:14" ht="15.75">
      <c r="A153" s="79"/>
      <c r="B153" s="86"/>
      <c r="C153" s="87"/>
      <c r="D153" s="78"/>
      <c r="E153" s="78"/>
      <c r="F153" s="78"/>
      <c r="G153" s="78"/>
      <c r="H153" s="78"/>
      <c r="I153" s="78"/>
      <c r="J153" s="78"/>
      <c r="K153" s="78"/>
      <c r="L153" s="78"/>
      <c r="M153" s="78"/>
      <c r="N153" s="78"/>
    </row>
    <row r="154" spans="1:14" ht="15.75">
      <c r="A154" s="82" t="s">
        <v>15</v>
      </c>
      <c r="B154" s="88"/>
      <c r="C154" s="87"/>
      <c r="D154" s="78"/>
      <c r="E154" s="78"/>
      <c r="F154" s="78"/>
      <c r="G154" s="78"/>
      <c r="H154" s="78"/>
      <c r="I154" s="78"/>
      <c r="J154" s="78"/>
      <c r="K154" s="78"/>
      <c r="L154" s="78"/>
      <c r="M154" s="78"/>
      <c r="N154" s="78"/>
    </row>
    <row r="155" spans="1:14" ht="47.25">
      <c r="A155" s="79" t="s">
        <v>251</v>
      </c>
      <c r="B155" s="86" t="s">
        <v>176</v>
      </c>
      <c r="C155" s="87"/>
      <c r="D155" s="78">
        <v>360</v>
      </c>
      <c r="E155" s="78">
        <v>180</v>
      </c>
      <c r="F155" s="78">
        <v>180</v>
      </c>
      <c r="G155" s="78"/>
      <c r="H155" s="78"/>
      <c r="I155" s="78"/>
      <c r="J155" s="78"/>
      <c r="K155" s="78"/>
      <c r="L155" s="78"/>
      <c r="M155" s="78"/>
      <c r="N155" s="78"/>
    </row>
    <row r="156" spans="1:14" ht="15.75">
      <c r="A156" s="79"/>
      <c r="B156" s="86"/>
      <c r="C156" s="87"/>
      <c r="D156" s="78"/>
      <c r="E156" s="78"/>
      <c r="F156" s="78"/>
      <c r="G156" s="78"/>
      <c r="H156" s="78"/>
      <c r="I156" s="78"/>
      <c r="J156" s="78"/>
      <c r="K156" s="78"/>
      <c r="L156" s="78"/>
      <c r="M156" s="78"/>
      <c r="N156" s="78"/>
    </row>
    <row r="157" spans="1:14" ht="15.75">
      <c r="A157" s="79" t="s">
        <v>252</v>
      </c>
      <c r="B157" s="86" t="s">
        <v>176</v>
      </c>
      <c r="C157" s="87"/>
      <c r="D157" s="78">
        <v>500</v>
      </c>
      <c r="E157" s="78">
        <v>250</v>
      </c>
      <c r="F157" s="78">
        <v>250</v>
      </c>
      <c r="G157" s="78"/>
      <c r="H157" s="78"/>
      <c r="I157" s="78"/>
      <c r="J157" s="78"/>
      <c r="K157" s="78"/>
      <c r="L157" s="78"/>
      <c r="M157" s="78"/>
      <c r="N157" s="78"/>
    </row>
    <row r="158" spans="1:14" ht="15.75">
      <c r="A158" s="79"/>
      <c r="B158" s="86"/>
      <c r="C158" s="87"/>
      <c r="D158" s="78"/>
      <c r="E158" s="78"/>
      <c r="F158" s="78"/>
      <c r="G158" s="78"/>
      <c r="H158" s="78"/>
      <c r="I158" s="78"/>
      <c r="J158" s="78"/>
      <c r="K158" s="78"/>
      <c r="L158" s="78"/>
      <c r="M158" s="78"/>
      <c r="N158" s="78"/>
    </row>
    <row r="159" spans="1:14" ht="31.5">
      <c r="A159" s="79" t="s">
        <v>231</v>
      </c>
      <c r="B159" s="86" t="s">
        <v>176</v>
      </c>
      <c r="C159" s="87" t="s">
        <v>232</v>
      </c>
      <c r="D159" s="78"/>
      <c r="E159" s="78"/>
      <c r="F159" s="78">
        <v>5</v>
      </c>
      <c r="G159" s="78"/>
      <c r="H159" s="78">
        <v>5</v>
      </c>
      <c r="I159" s="78"/>
      <c r="J159" s="78">
        <v>5</v>
      </c>
      <c r="K159" s="78"/>
      <c r="L159" s="78">
        <v>5</v>
      </c>
      <c r="M159" s="78"/>
      <c r="N159" s="78">
        <v>5</v>
      </c>
    </row>
    <row r="160" spans="1:14" ht="15.75">
      <c r="A160" s="79"/>
      <c r="B160" s="86"/>
      <c r="C160" s="87"/>
      <c r="D160" s="78"/>
      <c r="E160" s="78"/>
      <c r="F160" s="78"/>
      <c r="G160" s="78"/>
      <c r="H160" s="78"/>
      <c r="I160" s="78"/>
      <c r="J160" s="78"/>
      <c r="K160" s="78"/>
      <c r="L160" s="78"/>
      <c r="M160" s="78"/>
      <c r="N160" s="78"/>
    </row>
    <row r="161" spans="1:14" ht="15.75">
      <c r="A161" s="82" t="s">
        <v>16</v>
      </c>
      <c r="B161" s="88"/>
      <c r="C161" s="87"/>
      <c r="D161" s="78"/>
      <c r="E161" s="78"/>
      <c r="F161" s="78"/>
      <c r="G161" s="78"/>
      <c r="H161" s="78"/>
      <c r="I161" s="78"/>
      <c r="J161" s="78"/>
      <c r="K161" s="78"/>
      <c r="L161" s="78"/>
      <c r="M161" s="78"/>
      <c r="N161" s="78"/>
    </row>
    <row r="162" spans="1:14" ht="15.75">
      <c r="A162" s="79" t="s">
        <v>205</v>
      </c>
      <c r="B162" s="86"/>
      <c r="C162" s="87"/>
      <c r="D162" s="78">
        <v>90</v>
      </c>
      <c r="E162" s="78">
        <v>10</v>
      </c>
      <c r="F162" s="78">
        <v>8</v>
      </c>
      <c r="G162" s="78">
        <v>10</v>
      </c>
      <c r="H162" s="78">
        <v>8</v>
      </c>
      <c r="I162" s="78">
        <v>10</v>
      </c>
      <c r="J162" s="78">
        <v>8</v>
      </c>
      <c r="K162" s="78">
        <v>10</v>
      </c>
      <c r="L162" s="78">
        <v>8</v>
      </c>
      <c r="M162" s="78">
        <v>10</v>
      </c>
      <c r="N162" s="78">
        <v>8</v>
      </c>
    </row>
    <row r="163" spans="1:14" ht="15.75">
      <c r="A163" s="79"/>
      <c r="B163" s="86"/>
      <c r="C163" s="87"/>
      <c r="D163" s="78"/>
      <c r="E163" s="78"/>
      <c r="F163" s="78"/>
      <c r="G163" s="78"/>
      <c r="H163" s="78"/>
      <c r="I163" s="78"/>
      <c r="J163" s="78"/>
      <c r="K163" s="78"/>
      <c r="L163" s="78"/>
      <c r="M163" s="78"/>
      <c r="N163" s="78"/>
    </row>
    <row r="164" spans="1:14" ht="31.5">
      <c r="A164" s="79" t="s">
        <v>206</v>
      </c>
      <c r="B164" s="86"/>
      <c r="C164" s="87"/>
      <c r="D164" s="78">
        <v>60</v>
      </c>
      <c r="E164" s="78">
        <v>6</v>
      </c>
      <c r="F164" s="78">
        <v>6</v>
      </c>
      <c r="G164" s="78">
        <v>6</v>
      </c>
      <c r="H164" s="78">
        <v>6</v>
      </c>
      <c r="I164" s="78">
        <v>6</v>
      </c>
      <c r="J164" s="78">
        <v>6</v>
      </c>
      <c r="K164" s="78">
        <v>6</v>
      </c>
      <c r="L164" s="78">
        <v>6</v>
      </c>
      <c r="M164" s="78">
        <v>6</v>
      </c>
      <c r="N164" s="78">
        <v>6</v>
      </c>
    </row>
    <row r="165" spans="1:14" ht="15.75">
      <c r="A165" s="79"/>
      <c r="B165" s="86"/>
      <c r="C165" s="87"/>
      <c r="D165" s="78"/>
      <c r="E165" s="78"/>
      <c r="F165" s="78"/>
      <c r="G165" s="78"/>
      <c r="H165" s="78"/>
      <c r="I165" s="78"/>
      <c r="J165" s="78"/>
      <c r="K165" s="78"/>
      <c r="L165" s="78"/>
      <c r="M165" s="78"/>
      <c r="N165" s="78"/>
    </row>
    <row r="166" spans="1:14" ht="15.75">
      <c r="A166" s="82" t="s">
        <v>17</v>
      </c>
      <c r="B166" s="86"/>
      <c r="C166" s="84"/>
      <c r="D166" s="81"/>
      <c r="E166" s="81"/>
      <c r="F166" s="81"/>
      <c r="G166" s="81"/>
      <c r="H166" s="81"/>
      <c r="I166" s="81"/>
      <c r="J166" s="81"/>
      <c r="K166" s="81"/>
      <c r="L166" s="81"/>
      <c r="M166" s="81"/>
      <c r="N166" s="81"/>
    </row>
    <row r="167" spans="1:14" ht="63">
      <c r="A167" s="104" t="s">
        <v>207</v>
      </c>
      <c r="B167" s="105"/>
      <c r="C167" s="106"/>
      <c r="D167" s="107"/>
      <c r="E167" s="108">
        <v>50</v>
      </c>
      <c r="F167" s="108">
        <v>0</v>
      </c>
      <c r="G167" s="108">
        <v>200</v>
      </c>
      <c r="H167" s="108">
        <v>160</v>
      </c>
      <c r="I167" s="108">
        <v>0</v>
      </c>
      <c r="J167" s="108">
        <v>0</v>
      </c>
      <c r="K167" s="108">
        <v>0</v>
      </c>
      <c r="L167" s="108">
        <v>80</v>
      </c>
      <c r="M167" s="108">
        <v>250</v>
      </c>
      <c r="N167" s="108">
        <v>120</v>
      </c>
    </row>
    <row r="168" spans="1:14" ht="15.75">
      <c r="A168" s="94" t="s">
        <v>168</v>
      </c>
      <c r="B168" s="94"/>
      <c r="C168" s="102"/>
      <c r="D168" s="96"/>
      <c r="E168" s="103">
        <f aca="true" t="shared" si="1" ref="E168:N168">+SUM(E9:E167)</f>
        <v>1943</v>
      </c>
      <c r="F168" s="103">
        <f t="shared" si="1"/>
        <v>1699</v>
      </c>
      <c r="G168" s="103">
        <f t="shared" si="1"/>
        <v>4279</v>
      </c>
      <c r="H168" s="103">
        <f t="shared" si="1"/>
        <v>3529</v>
      </c>
      <c r="I168" s="103">
        <f t="shared" si="1"/>
        <v>1299</v>
      </c>
      <c r="J168" s="103">
        <f t="shared" si="1"/>
        <v>769</v>
      </c>
      <c r="K168" s="103">
        <f t="shared" si="1"/>
        <v>669</v>
      </c>
      <c r="L168" s="103">
        <f t="shared" si="1"/>
        <v>1769</v>
      </c>
      <c r="M168" s="103">
        <f t="shared" si="1"/>
        <v>5939</v>
      </c>
      <c r="N168" s="103">
        <f t="shared" si="1"/>
        <v>2814</v>
      </c>
    </row>
    <row r="169" spans="1:14" ht="15.75">
      <c r="A169" s="79"/>
      <c r="B169" s="79"/>
      <c r="C169" s="84"/>
      <c r="D169" s="80"/>
      <c r="E169" s="91"/>
      <c r="F169" s="91"/>
      <c r="G169" s="91"/>
      <c r="H169" s="91"/>
      <c r="I169" s="91"/>
      <c r="J169" s="91"/>
      <c r="K169" s="91"/>
      <c r="L169" s="91"/>
      <c r="M169" s="91"/>
      <c r="N169" s="91"/>
    </row>
    <row r="170" spans="1:14" ht="15.75">
      <c r="A170" s="82" t="s">
        <v>18</v>
      </c>
      <c r="B170" s="82"/>
      <c r="C170" s="84"/>
      <c r="D170" s="80"/>
      <c r="E170" s="91"/>
      <c r="F170" s="91"/>
      <c r="G170" s="91"/>
      <c r="H170" s="91"/>
      <c r="I170" s="91"/>
      <c r="J170" s="91"/>
      <c r="K170" s="91"/>
      <c r="L170" s="91"/>
      <c r="M170" s="91"/>
      <c r="N170" s="91"/>
    </row>
    <row r="171" spans="1:14" ht="47.25">
      <c r="A171" s="79" t="s">
        <v>208</v>
      </c>
      <c r="B171" s="79"/>
      <c r="C171" s="84"/>
      <c r="D171" s="90"/>
      <c r="E171" s="91">
        <f>+_XLL.MAFRUND($D$171*E168,5)</f>
        <v>0</v>
      </c>
      <c r="F171" s="91">
        <f>+_XLL.MAFRUND($D$171*F168,5)</f>
        <v>0</v>
      </c>
      <c r="G171" s="91">
        <v>410</v>
      </c>
      <c r="H171" s="91">
        <v>340</v>
      </c>
      <c r="I171" s="91">
        <f>+_XLL.MAFRUND($D$171*I168,5)</f>
        <v>0</v>
      </c>
      <c r="J171" s="91">
        <f>+_XLL.MAFRUND($D$171*J168,5)</f>
        <v>0</v>
      </c>
      <c r="K171" s="91">
        <f>+_XLL.MAFRUND($D$171*K168,5)</f>
        <v>0</v>
      </c>
      <c r="L171" s="91">
        <f>+_XLL.MAFRUND($D$171*L168,5)</f>
        <v>0</v>
      </c>
      <c r="M171" s="91">
        <v>570</v>
      </c>
      <c r="N171" s="91">
        <v>270</v>
      </c>
    </row>
    <row r="172" spans="1:14" ht="15.75">
      <c r="A172" s="79"/>
      <c r="B172" s="79"/>
      <c r="C172" s="84"/>
      <c r="D172" s="82"/>
      <c r="E172" s="92"/>
      <c r="F172" s="91"/>
      <c r="G172" s="91"/>
      <c r="H172" s="91"/>
      <c r="I172" s="91"/>
      <c r="J172" s="91"/>
      <c r="K172" s="91"/>
      <c r="L172" s="91"/>
      <c r="M172" s="91"/>
      <c r="N172" s="91"/>
    </row>
    <row r="173" spans="1:14" ht="15.75">
      <c r="A173" s="82" t="s">
        <v>19</v>
      </c>
      <c r="B173" s="82"/>
      <c r="C173" s="84"/>
      <c r="D173" s="82"/>
      <c r="E173" s="92"/>
      <c r="F173" s="91"/>
      <c r="G173" s="91"/>
      <c r="H173" s="91"/>
      <c r="I173" s="91"/>
      <c r="J173" s="91"/>
      <c r="K173" s="91"/>
      <c r="L173" s="91"/>
      <c r="M173" s="91"/>
      <c r="N173" s="91"/>
    </row>
    <row r="174" spans="1:14" ht="94.5">
      <c r="A174" s="79" t="s">
        <v>209</v>
      </c>
      <c r="B174" s="79"/>
      <c r="C174" s="84"/>
      <c r="D174" s="90"/>
      <c r="E174" s="91">
        <v>100</v>
      </c>
      <c r="F174" s="91">
        <v>20</v>
      </c>
      <c r="G174" s="91">
        <v>420</v>
      </c>
      <c r="H174" s="91">
        <v>360</v>
      </c>
      <c r="I174" s="91">
        <v>20</v>
      </c>
      <c r="J174" s="91">
        <v>20</v>
      </c>
      <c r="K174" s="91">
        <v>20</v>
      </c>
      <c r="L174" s="91">
        <v>150</v>
      </c>
      <c r="M174" s="91">
        <v>600</v>
      </c>
      <c r="N174" s="91">
        <v>250</v>
      </c>
    </row>
    <row r="175" spans="1:14" ht="15.75">
      <c r="A175" s="79"/>
      <c r="B175" s="79"/>
      <c r="C175" s="84"/>
      <c r="D175" s="90"/>
      <c r="E175" s="91"/>
      <c r="F175" s="91"/>
      <c r="G175" s="91"/>
      <c r="H175" s="91"/>
      <c r="I175" s="91"/>
      <c r="J175" s="91"/>
      <c r="K175" s="91"/>
      <c r="L175" s="91"/>
      <c r="M175" s="91"/>
      <c r="N175" s="91"/>
    </row>
    <row r="176" spans="1:14" ht="15.75">
      <c r="A176" s="79" t="s">
        <v>20</v>
      </c>
      <c r="B176" s="79"/>
      <c r="C176" s="84"/>
      <c r="D176" s="79"/>
      <c r="E176" s="81"/>
      <c r="F176" s="81"/>
      <c r="G176" s="81"/>
      <c r="H176" s="81"/>
      <c r="I176" s="81"/>
      <c r="J176" s="81"/>
      <c r="K176" s="81"/>
      <c r="L176" s="81"/>
      <c r="M176" s="81"/>
      <c r="N176" s="81"/>
    </row>
    <row r="177" spans="1:14" ht="15.75">
      <c r="A177" s="104"/>
      <c r="B177" s="104"/>
      <c r="C177" s="106"/>
      <c r="D177" s="104"/>
      <c r="E177" s="109"/>
      <c r="F177" s="109"/>
      <c r="G177" s="109"/>
      <c r="H177" s="109"/>
      <c r="I177" s="109"/>
      <c r="J177" s="109"/>
      <c r="K177" s="109"/>
      <c r="L177" s="109"/>
      <c r="M177" s="109"/>
      <c r="N177" s="109"/>
    </row>
    <row r="178" spans="1:14" ht="15.75">
      <c r="A178" s="94" t="s">
        <v>169</v>
      </c>
      <c r="B178" s="94"/>
      <c r="C178" s="102"/>
      <c r="D178" s="94"/>
      <c r="E178" s="103">
        <f aca="true" t="shared" si="2" ref="E178:N178">SUM(E168:E177)</f>
        <v>2043</v>
      </c>
      <c r="F178" s="103">
        <f t="shared" si="2"/>
        <v>1719</v>
      </c>
      <c r="G178" s="103">
        <f t="shared" si="2"/>
        <v>5109</v>
      </c>
      <c r="H178" s="103">
        <f t="shared" si="2"/>
        <v>4229</v>
      </c>
      <c r="I178" s="103">
        <f t="shared" si="2"/>
        <v>1319</v>
      </c>
      <c r="J178" s="103">
        <f t="shared" si="2"/>
        <v>789</v>
      </c>
      <c r="K178" s="103">
        <f t="shared" si="2"/>
        <v>689</v>
      </c>
      <c r="L178" s="103">
        <f t="shared" si="2"/>
        <v>1919</v>
      </c>
      <c r="M178" s="103">
        <f t="shared" si="2"/>
        <v>7109</v>
      </c>
      <c r="N178" s="103">
        <f t="shared" si="2"/>
        <v>3334</v>
      </c>
    </row>
    <row r="179" spans="1:14" ht="15.75">
      <c r="A179" s="112" t="s">
        <v>21</v>
      </c>
      <c r="B179" s="112"/>
      <c r="C179" s="106"/>
      <c r="D179" s="107">
        <v>0.25</v>
      </c>
      <c r="E179" s="108">
        <f>+$D$179*E178</f>
        <v>510.75</v>
      </c>
      <c r="F179" s="108">
        <f aca="true" t="shared" si="3" ref="F179:N179">+$D$179*F178</f>
        <v>429.75</v>
      </c>
      <c r="G179" s="108">
        <f t="shared" si="3"/>
        <v>1277.25</v>
      </c>
      <c r="H179" s="108">
        <f t="shared" si="3"/>
        <v>1057.25</v>
      </c>
      <c r="I179" s="108">
        <f t="shared" si="3"/>
        <v>329.75</v>
      </c>
      <c r="J179" s="108">
        <f t="shared" si="3"/>
        <v>197.25</v>
      </c>
      <c r="K179" s="108">
        <f t="shared" si="3"/>
        <v>172.25</v>
      </c>
      <c r="L179" s="108">
        <f t="shared" si="3"/>
        <v>479.75</v>
      </c>
      <c r="M179" s="108">
        <f t="shared" si="3"/>
        <v>1777.25</v>
      </c>
      <c r="N179" s="108">
        <f t="shared" si="3"/>
        <v>833.5</v>
      </c>
    </row>
    <row r="180" spans="1:14" s="19" customFormat="1" ht="16.5" thickBot="1">
      <c r="A180" s="113" t="s">
        <v>22</v>
      </c>
      <c r="B180" s="113"/>
      <c r="C180" s="114"/>
      <c r="D180" s="113"/>
      <c r="E180" s="115">
        <f>+E179+E178</f>
        <v>2553.75</v>
      </c>
      <c r="F180" s="115">
        <f aca="true" t="shared" si="4" ref="F180:N180">+F179+F178</f>
        <v>2148.75</v>
      </c>
      <c r="G180" s="115">
        <f t="shared" si="4"/>
        <v>6386.25</v>
      </c>
      <c r="H180" s="115">
        <f t="shared" si="4"/>
        <v>5286.25</v>
      </c>
      <c r="I180" s="115">
        <f t="shared" si="4"/>
        <v>1648.75</v>
      </c>
      <c r="J180" s="115">
        <f t="shared" si="4"/>
        <v>986.25</v>
      </c>
      <c r="K180" s="115">
        <f t="shared" si="4"/>
        <v>861.25</v>
      </c>
      <c r="L180" s="115">
        <f t="shared" si="4"/>
        <v>2398.75</v>
      </c>
      <c r="M180" s="115">
        <f t="shared" si="4"/>
        <v>8886.25</v>
      </c>
      <c r="N180" s="115">
        <f t="shared" si="4"/>
        <v>4167.5</v>
      </c>
    </row>
    <row r="181" spans="1:14" s="19" customFormat="1" ht="16.5" thickTop="1">
      <c r="A181" s="110"/>
      <c r="B181" s="110"/>
      <c r="C181" s="102"/>
      <c r="D181" s="110"/>
      <c r="E181" s="111"/>
      <c r="F181" s="111"/>
      <c r="G181" s="111"/>
      <c r="H181" s="111"/>
      <c r="I181" s="111"/>
      <c r="J181" s="111"/>
      <c r="K181" s="111"/>
      <c r="L181" s="111"/>
      <c r="M181" s="111"/>
      <c r="N181" s="111"/>
    </row>
    <row r="182" spans="1:14" ht="31.5">
      <c r="A182" s="79" t="s">
        <v>234</v>
      </c>
      <c r="B182" s="79"/>
      <c r="C182" s="84"/>
      <c r="D182" s="93"/>
      <c r="E182" s="91"/>
      <c r="F182" s="91"/>
      <c r="G182" s="91"/>
      <c r="H182" s="91"/>
      <c r="I182" s="91"/>
      <c r="J182" s="91"/>
      <c r="K182" s="91"/>
      <c r="L182" s="91"/>
      <c r="M182" s="91"/>
      <c r="N182" s="91"/>
    </row>
    <row r="183" spans="1:14" s="19" customFormat="1" ht="32.25" thickBot="1">
      <c r="A183" s="116" t="s">
        <v>110</v>
      </c>
      <c r="B183" s="116"/>
      <c r="C183" s="117"/>
      <c r="D183" s="116"/>
      <c r="E183" s="118">
        <f>+E180+E182</f>
        <v>2553.75</v>
      </c>
      <c r="F183" s="118">
        <f aca="true" t="shared" si="5" ref="F183:N183">+F180+F182</f>
        <v>2148.75</v>
      </c>
      <c r="G183" s="118">
        <f t="shared" si="5"/>
        <v>6386.25</v>
      </c>
      <c r="H183" s="118">
        <f t="shared" si="5"/>
        <v>5286.25</v>
      </c>
      <c r="I183" s="118">
        <f t="shared" si="5"/>
        <v>1648.75</v>
      </c>
      <c r="J183" s="118">
        <f t="shared" si="5"/>
        <v>986.25</v>
      </c>
      <c r="K183" s="118">
        <f t="shared" si="5"/>
        <v>861.25</v>
      </c>
      <c r="L183" s="118">
        <f t="shared" si="5"/>
        <v>2398.75</v>
      </c>
      <c r="M183" s="118">
        <f t="shared" si="5"/>
        <v>8886.25</v>
      </c>
      <c r="N183" s="118">
        <f t="shared" si="5"/>
        <v>4167.5</v>
      </c>
    </row>
    <row r="184" spans="1:14" ht="16.5" thickTop="1">
      <c r="A184" s="49"/>
      <c r="B184" s="49"/>
      <c r="C184" s="50"/>
      <c r="D184" s="53"/>
      <c r="E184" s="51"/>
      <c r="F184" s="51"/>
      <c r="G184" s="51"/>
      <c r="H184" s="51"/>
      <c r="I184" s="51"/>
      <c r="J184" s="51"/>
      <c r="K184" s="51"/>
      <c r="L184" s="51"/>
      <c r="M184" s="51"/>
      <c r="N184" s="51"/>
    </row>
    <row r="185" spans="1:14" ht="15.75">
      <c r="A185" s="49"/>
      <c r="B185" s="49"/>
      <c r="C185" s="50"/>
      <c r="D185" s="53"/>
      <c r="E185" s="51"/>
      <c r="F185" s="51"/>
      <c r="G185" s="51"/>
      <c r="H185" s="51"/>
      <c r="I185" s="51"/>
      <c r="J185" s="51"/>
      <c r="K185" s="51"/>
      <c r="L185" s="51"/>
      <c r="M185" s="51"/>
      <c r="N185" s="51"/>
    </row>
    <row r="186" spans="1:13" ht="17.25" customHeight="1">
      <c r="A186" s="126" t="s">
        <v>240</v>
      </c>
      <c r="B186" s="126"/>
      <c r="C186" s="126"/>
      <c r="D186" s="126"/>
      <c r="E186" s="126"/>
      <c r="F186" s="126"/>
      <c r="G186" s="126"/>
      <c r="H186" s="126"/>
      <c r="I186" s="126"/>
      <c r="J186" s="126"/>
      <c r="K186" s="126"/>
      <c r="L186" s="126"/>
      <c r="M186" s="126"/>
    </row>
    <row r="187" spans="1:14" ht="49.5" customHeight="1">
      <c r="A187" s="132" t="s">
        <v>239</v>
      </c>
      <c r="B187" s="132"/>
      <c r="C187" s="132"/>
      <c r="D187" s="132"/>
      <c r="E187" s="132"/>
      <c r="F187" s="132"/>
      <c r="G187" s="132"/>
      <c r="H187" s="132"/>
      <c r="I187" s="132"/>
      <c r="J187" s="132"/>
      <c r="K187" s="132"/>
      <c r="L187" s="132"/>
      <c r="M187" s="132"/>
      <c r="N187" s="132"/>
    </row>
    <row r="188" spans="1:14" ht="60" customHeight="1">
      <c r="A188" s="132" t="s">
        <v>238</v>
      </c>
      <c r="B188" s="133"/>
      <c r="C188" s="133"/>
      <c r="D188" s="133"/>
      <c r="E188" s="133"/>
      <c r="F188" s="133"/>
      <c r="G188" s="133"/>
      <c r="H188" s="133"/>
      <c r="I188" s="133"/>
      <c r="J188" s="133"/>
      <c r="K188" s="133"/>
      <c r="L188" s="133"/>
      <c r="M188" s="133"/>
      <c r="N188" s="133"/>
    </row>
    <row r="189" spans="1:14" ht="60" customHeight="1">
      <c r="A189" s="132" t="s">
        <v>237</v>
      </c>
      <c r="B189" s="133"/>
      <c r="C189" s="133"/>
      <c r="D189" s="133"/>
      <c r="E189" s="133"/>
      <c r="F189" s="133"/>
      <c r="G189" s="133"/>
      <c r="H189" s="133"/>
      <c r="I189" s="133"/>
      <c r="J189" s="133"/>
      <c r="K189" s="133"/>
      <c r="L189" s="133"/>
      <c r="M189" s="133"/>
      <c r="N189" s="133"/>
    </row>
    <row r="190" spans="1:14" ht="79.5" customHeight="1">
      <c r="A190" s="132" t="s">
        <v>253</v>
      </c>
      <c r="B190" s="133"/>
      <c r="C190" s="133"/>
      <c r="D190" s="133"/>
      <c r="E190" s="133"/>
      <c r="F190" s="133"/>
      <c r="G190" s="133"/>
      <c r="H190" s="133"/>
      <c r="I190" s="133"/>
      <c r="J190" s="133"/>
      <c r="K190" s="133"/>
      <c r="L190" s="133"/>
      <c r="M190" s="133"/>
      <c r="N190" s="133"/>
    </row>
    <row r="191" spans="1:14" ht="45" customHeight="1">
      <c r="A191" s="132" t="s">
        <v>235</v>
      </c>
      <c r="B191" s="133"/>
      <c r="C191" s="133"/>
      <c r="D191" s="133"/>
      <c r="E191" s="133"/>
      <c r="F191" s="133"/>
      <c r="G191" s="133"/>
      <c r="H191" s="133"/>
      <c r="I191" s="133"/>
      <c r="J191" s="133"/>
      <c r="K191" s="133"/>
      <c r="L191" s="133"/>
      <c r="M191" s="133"/>
      <c r="N191" s="133"/>
    </row>
    <row r="192" spans="1:14" ht="30" customHeight="1">
      <c r="A192" s="132" t="s">
        <v>236</v>
      </c>
      <c r="B192" s="132"/>
      <c r="C192" s="132"/>
      <c r="D192" s="132"/>
      <c r="E192" s="132"/>
      <c r="F192" s="132"/>
      <c r="G192" s="132"/>
      <c r="H192" s="132"/>
      <c r="I192" s="132"/>
      <c r="J192" s="132"/>
      <c r="K192" s="132"/>
      <c r="L192" s="132"/>
      <c r="M192" s="132"/>
      <c r="N192" s="132"/>
    </row>
    <row r="193" spans="1:13" ht="18.75" customHeight="1">
      <c r="A193" s="126" t="s">
        <v>254</v>
      </c>
      <c r="B193" s="126"/>
      <c r="C193" s="126"/>
      <c r="D193" s="126"/>
      <c r="E193" s="126"/>
      <c r="F193" s="126"/>
      <c r="G193" s="126"/>
      <c r="H193" s="126"/>
      <c r="I193" s="126"/>
      <c r="J193" s="126"/>
      <c r="K193" s="126"/>
      <c r="L193" s="126"/>
      <c r="M193" s="126"/>
    </row>
    <row r="194" spans="1:13" ht="18.75" customHeight="1">
      <c r="A194" s="119"/>
      <c r="B194" s="119"/>
      <c r="C194" s="119"/>
      <c r="D194" s="119"/>
      <c r="E194" s="119"/>
      <c r="F194" s="119"/>
      <c r="G194" s="119"/>
      <c r="H194" s="119"/>
      <c r="I194" s="119"/>
      <c r="J194" s="119"/>
      <c r="K194" s="119"/>
      <c r="L194" s="119"/>
      <c r="M194" s="119"/>
    </row>
    <row r="195" spans="1:14" ht="15.75">
      <c r="A195" s="49" t="s">
        <v>23</v>
      </c>
      <c r="B195" s="49"/>
      <c r="C195" s="50"/>
      <c r="D195" s="49"/>
      <c r="E195" s="49"/>
      <c r="F195" s="49"/>
      <c r="G195" s="49"/>
      <c r="H195" s="49"/>
      <c r="I195" s="49"/>
      <c r="J195" s="49"/>
      <c r="K195" s="49"/>
      <c r="L195" s="49"/>
      <c r="M195" s="49"/>
      <c r="N195" s="49"/>
    </row>
    <row r="196" spans="1:14" ht="15.75">
      <c r="A196" s="49" t="str">
        <f>+'START HER'!B15</f>
        <v>Peter Jahn</v>
      </c>
      <c r="B196" s="49"/>
      <c r="C196" s="50"/>
      <c r="D196" s="49"/>
      <c r="E196" s="49"/>
      <c r="F196" s="49"/>
      <c r="G196" s="49"/>
      <c r="H196" s="49"/>
      <c r="I196" s="49"/>
      <c r="J196" s="49"/>
      <c r="K196" s="49"/>
      <c r="L196" s="49"/>
      <c r="M196" s="49"/>
      <c r="N196" s="49"/>
    </row>
    <row r="197" spans="1:14" ht="15.75">
      <c r="A197" s="54">
        <f ca="1">TODAY()</f>
        <v>40136</v>
      </c>
      <c r="B197" s="54"/>
      <c r="C197" s="50"/>
      <c r="D197" s="49"/>
      <c r="E197" s="49"/>
      <c r="F197" s="49"/>
      <c r="G197" s="49"/>
      <c r="H197" s="49"/>
      <c r="I197" s="49"/>
      <c r="J197" s="49"/>
      <c r="K197" s="49"/>
      <c r="L197" s="49"/>
      <c r="M197" s="49"/>
      <c r="N197" s="49"/>
    </row>
    <row r="198" spans="1:14" ht="16.5">
      <c r="A198" s="1"/>
      <c r="B198" s="1"/>
      <c r="C198" s="34"/>
      <c r="D198" s="2"/>
      <c r="E198" s="2"/>
      <c r="F198" s="2"/>
      <c r="G198" s="2"/>
      <c r="H198" s="2"/>
      <c r="I198" s="2"/>
      <c r="J198" s="2"/>
      <c r="K198" s="2"/>
      <c r="L198" s="2"/>
      <c r="M198" s="2"/>
      <c r="N198" s="2"/>
    </row>
  </sheetData>
  <mergeCells count="13">
    <mergeCell ref="A193:M193"/>
    <mergeCell ref="A191:N191"/>
    <mergeCell ref="A192:N192"/>
    <mergeCell ref="A187:N187"/>
    <mergeCell ref="A188:N188"/>
    <mergeCell ref="A189:N189"/>
    <mergeCell ref="A190:N190"/>
    <mergeCell ref="A186:M186"/>
    <mergeCell ref="A2:N2"/>
    <mergeCell ref="A1:C1"/>
    <mergeCell ref="B8:C8"/>
    <mergeCell ref="A4:M4"/>
    <mergeCell ref="A6:M6"/>
  </mergeCells>
  <printOptions horizontalCentered="1"/>
  <pageMargins left="0.4724409448818898" right="0.4724409448818898" top="0.5511811023622047" bottom="0.7480314960629921" header="0.1968503937007874" footer="0"/>
  <pageSetup horizontalDpi="300" verticalDpi="300" orientation="landscape" paperSize="9" r:id="rId2"/>
  <headerFooter alignWithMargins="0">
    <oddFooter>&amp;C&amp;12&amp;U&amp;P&amp;R&amp;9&amp;D</oddFooter>
  </headerFooter>
  <legacyDrawing r:id="rId1"/>
</worksheet>
</file>

<file path=xl/worksheets/sheet20.xml><?xml version="1.0" encoding="utf-8"?>
<worksheet xmlns="http://schemas.openxmlformats.org/spreadsheetml/2006/main" xmlns:r="http://schemas.openxmlformats.org/officeDocument/2006/relationships">
  <sheetPr codeName="Ark21"/>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94</v>
      </c>
      <c r="B3" s="8" t="s">
        <v>73</v>
      </c>
      <c r="C3" s="9" t="s">
        <v>74</v>
      </c>
      <c r="D3" s="9" t="s">
        <v>75</v>
      </c>
    </row>
    <row r="4" ht="12.75">
      <c r="D4" s="9">
        <f aca="true" t="shared" si="0" ref="D4:D41">+C4*B4</f>
        <v>0</v>
      </c>
    </row>
    <row r="5" spans="4:5" ht="12.75">
      <c r="D5" s="9">
        <f t="shared" si="0"/>
        <v>0</v>
      </c>
      <c r="E5" s="10"/>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Ark22"/>
  <dimension ref="A1:E6"/>
  <sheetViews>
    <sheetView workbookViewId="0" topLeftCell="A1">
      <selection activeCell="F41" sqref="F4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60</v>
      </c>
      <c r="B3" s="8" t="s">
        <v>73</v>
      </c>
      <c r="C3" s="9" t="s">
        <v>74</v>
      </c>
      <c r="D3" s="9" t="s">
        <v>75</v>
      </c>
    </row>
    <row r="6" ht="12.75">
      <c r="E6" s="1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Ark23"/>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95</v>
      </c>
      <c r="B3" s="8" t="s">
        <v>73</v>
      </c>
      <c r="C3" s="9" t="s">
        <v>74</v>
      </c>
      <c r="D3" s="9" t="s">
        <v>75</v>
      </c>
    </row>
    <row r="42" ht="12.75">
      <c r="D42" s="9">
        <f>SUM(D4:D41)</f>
        <v>0</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Ark24"/>
  <dimension ref="A1:D42"/>
  <sheetViews>
    <sheetView workbookViewId="0" topLeftCell="A1">
      <selection activeCell="C6" sqref="C6:C12"/>
    </sheetView>
  </sheetViews>
  <sheetFormatPr defaultColWidth="9.00390625" defaultRowHeight="15.75"/>
  <cols>
    <col min="1" max="1" width="39.875" style="8" customWidth="1"/>
    <col min="2" max="2" width="8.00390625" style="8" customWidth="1"/>
    <col min="3" max="3" width="9.25390625" style="9" customWidth="1"/>
    <col min="4" max="4" width="10.125" style="9" customWidth="1"/>
    <col min="5" max="16384" width="8.00390625" style="8" customWidth="1"/>
  </cols>
  <sheetData>
    <row r="1" spans="1:2" ht="12.75">
      <c r="A1" s="8" t="s">
        <v>105</v>
      </c>
      <c r="B1" s="8" t="str">
        <f>+'10Årsplan'!N1</f>
        <v>AB Haabet   06.2567.40</v>
      </c>
    </row>
    <row r="3" spans="1:4" ht="12.75">
      <c r="A3" s="8" t="s">
        <v>64</v>
      </c>
      <c r="B3" s="8" t="s">
        <v>73</v>
      </c>
      <c r="C3" s="9" t="s">
        <v>74</v>
      </c>
      <c r="D3" s="9" t="s">
        <v>75</v>
      </c>
    </row>
    <row r="4" ht="12.75">
      <c r="D4" s="9">
        <f aca="true" t="shared" si="0" ref="D4:D41">+C4*B4</f>
        <v>0</v>
      </c>
    </row>
    <row r="5" spans="1:4" ht="12.75">
      <c r="A5" s="8" t="s">
        <v>79</v>
      </c>
      <c r="D5" s="9">
        <f t="shared" si="0"/>
        <v>0</v>
      </c>
    </row>
    <row r="6" spans="1:4" ht="12.75">
      <c r="A6" s="8" t="s">
        <v>96</v>
      </c>
      <c r="D6" s="9">
        <f t="shared" si="0"/>
        <v>0</v>
      </c>
    </row>
    <row r="7" spans="1:4" ht="12.75">
      <c r="A7" s="8" t="s">
        <v>97</v>
      </c>
      <c r="D7" s="9">
        <f t="shared" si="0"/>
        <v>0</v>
      </c>
    </row>
    <row r="8" spans="1:4" ht="12.75">
      <c r="A8" s="8" t="s">
        <v>98</v>
      </c>
      <c r="D8" s="9">
        <f t="shared" si="0"/>
        <v>0</v>
      </c>
    </row>
    <row r="9" spans="1:4" ht="12.75">
      <c r="A9" s="8" t="s">
        <v>99</v>
      </c>
      <c r="D9" s="9">
        <f t="shared" si="0"/>
        <v>0</v>
      </c>
    </row>
    <row r="10" spans="1:4" ht="12.75">
      <c r="A10" s="8" t="s">
        <v>100</v>
      </c>
      <c r="D10" s="9">
        <f t="shared" si="0"/>
        <v>0</v>
      </c>
    </row>
    <row r="11" spans="1:4" ht="12.75">
      <c r="A11" s="8" t="s">
        <v>101</v>
      </c>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3">
    <pageSetUpPr fitToPage="1"/>
  </sheetPr>
  <dimension ref="A1:M46"/>
  <sheetViews>
    <sheetView zoomScale="75" zoomScaleNormal="75" workbookViewId="0" topLeftCell="A1">
      <selection activeCell="C15" sqref="C15"/>
    </sheetView>
  </sheetViews>
  <sheetFormatPr defaultColWidth="9.00390625" defaultRowHeight="15.75"/>
  <cols>
    <col min="1" max="1" width="3.625" style="7" customWidth="1"/>
    <col min="2" max="2" width="18.50390625" style="7" customWidth="1"/>
    <col min="3" max="12" width="9.125" style="7" customWidth="1"/>
    <col min="13" max="16384" width="9.00390625" style="7" customWidth="1"/>
  </cols>
  <sheetData>
    <row r="1" spans="1:12" ht="15.75">
      <c r="A1" s="55" t="s">
        <v>104</v>
      </c>
      <c r="B1" s="56"/>
      <c r="C1" s="56"/>
      <c r="D1" s="56"/>
      <c r="E1" s="56"/>
      <c r="F1" s="56"/>
      <c r="G1" s="56"/>
      <c r="H1" s="56"/>
      <c r="I1" s="56"/>
      <c r="J1" s="56"/>
      <c r="K1" s="56"/>
      <c r="L1" s="22" t="str">
        <f>+'START HER'!B4&amp;"   "&amp;+'START HER'!B7</f>
        <v>AB Haabet   06.2567.40</v>
      </c>
    </row>
    <row r="2" spans="1:12" s="5" customFormat="1" ht="15.75">
      <c r="A2" s="57"/>
      <c r="B2" s="57"/>
      <c r="C2" s="57"/>
      <c r="D2" s="57"/>
      <c r="E2" s="57"/>
      <c r="F2" s="57"/>
      <c r="G2" s="57"/>
      <c r="H2" s="57"/>
      <c r="I2" s="57"/>
      <c r="J2" s="57"/>
      <c r="K2" s="57"/>
      <c r="L2" s="57"/>
    </row>
    <row r="3" spans="1:12" s="4" customFormat="1" ht="15.75">
      <c r="A3" s="56"/>
      <c r="B3" s="56" t="s">
        <v>24</v>
      </c>
      <c r="C3" s="58">
        <f>+'START HER'!B10</f>
        <v>2008</v>
      </c>
      <c r="D3" s="58">
        <f>+C3+1</f>
        <v>2009</v>
      </c>
      <c r="E3" s="58">
        <f aca="true" t="shared" si="0" ref="E3:K3">+D3+1</f>
        <v>2010</v>
      </c>
      <c r="F3" s="58">
        <f>+E3+1</f>
        <v>2011</v>
      </c>
      <c r="G3" s="58">
        <f t="shared" si="0"/>
        <v>2012</v>
      </c>
      <c r="H3" s="58">
        <f t="shared" si="0"/>
        <v>2013</v>
      </c>
      <c r="I3" s="58">
        <f t="shared" si="0"/>
        <v>2014</v>
      </c>
      <c r="J3" s="58">
        <f t="shared" si="0"/>
        <v>2015</v>
      </c>
      <c r="K3" s="58">
        <f t="shared" si="0"/>
        <v>2016</v>
      </c>
      <c r="L3" s="58">
        <f>+K3+1</f>
        <v>2017</v>
      </c>
    </row>
    <row r="4" spans="1:13" ht="15.75">
      <c r="A4" s="56" t="s">
        <v>25</v>
      </c>
      <c r="B4" s="56" t="s">
        <v>26</v>
      </c>
      <c r="C4" s="59">
        <f>SUM('10Årsplan'!E11:E12)</f>
        <v>10</v>
      </c>
      <c r="D4" s="59">
        <f>SUM('10Årsplan'!F11:F12)</f>
        <v>10</v>
      </c>
      <c r="E4" s="59">
        <f>SUM('10Årsplan'!G11:G12)</f>
        <v>20</v>
      </c>
      <c r="F4" s="59">
        <f>SUM('10Årsplan'!H11:H12)</f>
        <v>10</v>
      </c>
      <c r="G4" s="59">
        <f>SUM('10Årsplan'!I11:I12)</f>
        <v>20</v>
      </c>
      <c r="H4" s="59">
        <f>SUM('10Årsplan'!J11:J12)</f>
        <v>10</v>
      </c>
      <c r="I4" s="59">
        <f>SUM('10Årsplan'!K11:K12)</f>
        <v>20</v>
      </c>
      <c r="J4" s="59">
        <f>SUM('10Årsplan'!L11:L12)</f>
        <v>10</v>
      </c>
      <c r="K4" s="59">
        <f>SUM('10Årsplan'!M11:M12)</f>
        <v>30</v>
      </c>
      <c r="L4" s="59">
        <f>SUM('10Årsplan'!N11:N12)</f>
        <v>10</v>
      </c>
      <c r="M4" s="121">
        <f aca="true" t="shared" si="1" ref="M4:M30">SUM(C4:L4)</f>
        <v>150</v>
      </c>
    </row>
    <row r="5" spans="1:13" ht="15.75">
      <c r="A5" s="56" t="s">
        <v>27</v>
      </c>
      <c r="B5" s="56" t="s">
        <v>28</v>
      </c>
      <c r="C5" s="59">
        <f>SUM('10Årsplan'!E13:E43)</f>
        <v>129</v>
      </c>
      <c r="D5" s="59">
        <f>SUM('10Årsplan'!F13:F43)</f>
        <v>90</v>
      </c>
      <c r="E5" s="59">
        <f>SUM('10Årsplan'!G13:G43)</f>
        <v>100</v>
      </c>
      <c r="F5" s="59">
        <f>SUM('10Årsplan'!H13:H43)</f>
        <v>170</v>
      </c>
      <c r="G5" s="59">
        <f>SUM('10Årsplan'!I13:I43)</f>
        <v>635</v>
      </c>
      <c r="H5" s="59">
        <f>SUM('10Årsplan'!J13:J43)</f>
        <v>30</v>
      </c>
      <c r="I5" s="59">
        <f>SUM('10Årsplan'!K13:K43)</f>
        <v>30</v>
      </c>
      <c r="J5" s="59">
        <f>SUM('10Årsplan'!L13:L43)</f>
        <v>70</v>
      </c>
      <c r="K5" s="59">
        <f>SUM('10Årsplan'!M13:M43)</f>
        <v>5100</v>
      </c>
      <c r="L5" s="59">
        <f>SUM('10Årsplan'!N13:N43)</f>
        <v>2030</v>
      </c>
      <c r="M5" s="121">
        <f t="shared" si="1"/>
        <v>8384</v>
      </c>
    </row>
    <row r="6" spans="1:13" ht="15.75">
      <c r="A6" s="56" t="s">
        <v>29</v>
      </c>
      <c r="B6" s="56" t="s">
        <v>30</v>
      </c>
      <c r="C6" s="59">
        <f>SUM('10Årsplan'!E44:E56)</f>
        <v>60</v>
      </c>
      <c r="D6" s="59">
        <f>SUM('10Årsplan'!F44:F56)</f>
        <v>20</v>
      </c>
      <c r="E6" s="59">
        <f>SUM('10Årsplan'!G44:G56)</f>
        <v>15</v>
      </c>
      <c r="F6" s="59">
        <f>SUM('10Årsplan'!H44:H56)</f>
        <v>2505</v>
      </c>
      <c r="G6" s="59">
        <f>SUM('10Årsplan'!I44:I56)</f>
        <v>25</v>
      </c>
      <c r="H6" s="59">
        <f>SUM('10Årsplan'!J44:J56)</f>
        <v>15</v>
      </c>
      <c r="I6" s="59">
        <f>SUM('10Årsplan'!K44:K56)</f>
        <v>25</v>
      </c>
      <c r="J6" s="59">
        <f>SUM('10Årsplan'!L44:L56)</f>
        <v>15</v>
      </c>
      <c r="K6" s="59">
        <f>SUM('10Årsplan'!M44:M56)</f>
        <v>40</v>
      </c>
      <c r="L6" s="59">
        <f>SUM('10Årsplan'!N44:N56)</f>
        <v>10</v>
      </c>
      <c r="M6" s="121">
        <f t="shared" si="1"/>
        <v>2730</v>
      </c>
    </row>
    <row r="7" spans="1:13" ht="15.75">
      <c r="A7" s="56" t="s">
        <v>31</v>
      </c>
      <c r="B7" s="56" t="s">
        <v>32</v>
      </c>
      <c r="C7" s="59">
        <f>SUM('10Årsplan'!E57:E61)</f>
        <v>0</v>
      </c>
      <c r="D7" s="59">
        <f>SUM('10Årsplan'!F57:F61)</f>
        <v>0</v>
      </c>
      <c r="E7" s="59">
        <f>SUM('10Årsplan'!G57:G61)</f>
        <v>0</v>
      </c>
      <c r="F7" s="59">
        <f>SUM('10Årsplan'!H57:H61)</f>
        <v>0</v>
      </c>
      <c r="G7" s="59">
        <f>SUM('10Årsplan'!I57:I61)</f>
        <v>0</v>
      </c>
      <c r="H7" s="59">
        <f>SUM('10Årsplan'!J57:J61)</f>
        <v>100</v>
      </c>
      <c r="I7" s="59">
        <f>SUM('10Årsplan'!K57:K61)</f>
        <v>10</v>
      </c>
      <c r="J7" s="59">
        <f>SUM('10Årsplan'!L57:L61)</f>
        <v>0</v>
      </c>
      <c r="K7" s="59">
        <f>SUM('10Årsplan'!M57:M61)</f>
        <v>10</v>
      </c>
      <c r="L7" s="59">
        <f>SUM('10Årsplan'!N57:N61)</f>
        <v>0</v>
      </c>
      <c r="M7" s="121">
        <f t="shared" si="1"/>
        <v>120</v>
      </c>
    </row>
    <row r="8" spans="1:13" ht="16.5">
      <c r="A8" s="56" t="s">
        <v>33</v>
      </c>
      <c r="B8" s="56" t="s">
        <v>34</v>
      </c>
      <c r="C8" s="59">
        <f>SUM('10Årsplan'!E62:E67)</f>
        <v>8</v>
      </c>
      <c r="D8" s="59">
        <f>SUM('10Årsplan'!F62:F67)</f>
        <v>5</v>
      </c>
      <c r="E8" s="59">
        <f>SUM('10Årsplan'!G62:G67)</f>
        <v>8</v>
      </c>
      <c r="F8" s="59">
        <f>SUM('10Årsplan'!H62:H67)</f>
        <v>5</v>
      </c>
      <c r="G8" s="59">
        <f>SUM('10Årsplan'!I62:I67)</f>
        <v>8</v>
      </c>
      <c r="H8" s="59">
        <f>SUM('10Årsplan'!J62:J67)</f>
        <v>5</v>
      </c>
      <c r="I8" s="59">
        <f>SUM('10Årsplan'!K62:K67)</f>
        <v>8</v>
      </c>
      <c r="J8" s="59">
        <f>SUM('10Årsplan'!L62:L67)</f>
        <v>5</v>
      </c>
      <c r="K8" s="59">
        <f>SUM('10Årsplan'!M62:M67)</f>
        <v>8</v>
      </c>
      <c r="L8" s="59">
        <f>SUM('10Årsplan'!N62:N67)</f>
        <v>5</v>
      </c>
      <c r="M8" s="6">
        <f t="shared" si="1"/>
        <v>65</v>
      </c>
    </row>
    <row r="9" spans="1:13" ht="15.75">
      <c r="A9" s="56" t="s">
        <v>35</v>
      </c>
      <c r="B9" s="56" t="s">
        <v>36</v>
      </c>
      <c r="C9" s="59">
        <f>SUM('10Årsplan'!E70:E83)</f>
        <v>70</v>
      </c>
      <c r="D9" s="59">
        <f>SUM('10Årsplan'!F70:F83)</f>
        <v>470</v>
      </c>
      <c r="E9" s="59">
        <f>SUM('10Årsplan'!G70:G83)</f>
        <v>3280</v>
      </c>
      <c r="F9" s="59">
        <f>SUM('10Årsplan'!H70:H83)</f>
        <v>35</v>
      </c>
      <c r="G9" s="59">
        <f>SUM('10Årsplan'!I70:I83)</f>
        <v>0</v>
      </c>
      <c r="H9" s="59">
        <f>SUM('10Årsplan'!J70:J83)</f>
        <v>0</v>
      </c>
      <c r="I9" s="59">
        <f>SUM('10Årsplan'!K70:K83)</f>
        <v>0</v>
      </c>
      <c r="J9" s="59">
        <f>SUM('10Årsplan'!L70:L83)</f>
        <v>960</v>
      </c>
      <c r="K9" s="59">
        <f>SUM('10Årsplan'!M70:M83)</f>
        <v>0</v>
      </c>
      <c r="L9" s="59">
        <f>SUM('10Årsplan'!N70:N83)</f>
        <v>0</v>
      </c>
      <c r="M9" s="121">
        <f t="shared" si="1"/>
        <v>4815</v>
      </c>
    </row>
    <row r="10" spans="1:13" ht="15.75">
      <c r="A10" s="56" t="s">
        <v>37</v>
      </c>
      <c r="B10" s="56" t="s">
        <v>38</v>
      </c>
      <c r="C10" s="59">
        <f>SUM('10Årsplan'!E84:E88)</f>
        <v>0</v>
      </c>
      <c r="D10" s="59">
        <f>SUM('10Årsplan'!F84:F88)</f>
        <v>0</v>
      </c>
      <c r="E10" s="59">
        <f>SUM('10Årsplan'!G84:G88)</f>
        <v>0</v>
      </c>
      <c r="F10" s="59">
        <f>SUM('10Årsplan'!H84:H88)</f>
        <v>0</v>
      </c>
      <c r="G10" s="59">
        <f>SUM('10Årsplan'!I84:I88)</f>
        <v>65</v>
      </c>
      <c r="H10" s="59">
        <f>SUM('10Årsplan'!J84:J88)</f>
        <v>0</v>
      </c>
      <c r="I10" s="59">
        <f>SUM('10Årsplan'!K84:K88)</f>
        <v>0</v>
      </c>
      <c r="J10" s="59">
        <f>SUM('10Årsplan'!L84:L88)</f>
        <v>0</v>
      </c>
      <c r="K10" s="59">
        <f>SUM('10Årsplan'!M84:M88)</f>
        <v>0</v>
      </c>
      <c r="L10" s="59">
        <f>SUM('10Årsplan'!N84:N88)</f>
        <v>0</v>
      </c>
      <c r="M10" s="121">
        <f t="shared" si="1"/>
        <v>65</v>
      </c>
    </row>
    <row r="11" spans="1:13" ht="15.75">
      <c r="A11" s="56" t="s">
        <v>39</v>
      </c>
      <c r="B11" s="56" t="s">
        <v>40</v>
      </c>
      <c r="C11" s="59">
        <f>SUM('10Årsplan'!E89:E93)</f>
        <v>60</v>
      </c>
      <c r="D11" s="59">
        <f>SUM('10Årsplan'!F89:F93)</f>
        <v>0</v>
      </c>
      <c r="E11" s="59">
        <f>SUM('10Årsplan'!G89:G93)</f>
        <v>80</v>
      </c>
      <c r="F11" s="59">
        <f>SUM('10Årsplan'!H89:H93)</f>
        <v>0</v>
      </c>
      <c r="G11" s="59">
        <f>SUM('10Årsplan'!I89:I93)</f>
        <v>40</v>
      </c>
      <c r="H11" s="59">
        <f>SUM('10Årsplan'!J89:J93)</f>
        <v>0</v>
      </c>
      <c r="I11" s="59">
        <f>SUM('10Årsplan'!K89:K93)</f>
        <v>0</v>
      </c>
      <c r="J11" s="59">
        <f>SUM('10Årsplan'!L89:L93)</f>
        <v>0</v>
      </c>
      <c r="K11" s="59">
        <f>SUM('10Årsplan'!M89:M93)</f>
        <v>0</v>
      </c>
      <c r="L11" s="59">
        <f>SUM('10Årsplan'!N89:N93)</f>
        <v>0</v>
      </c>
      <c r="M11" s="121">
        <f t="shared" si="1"/>
        <v>180</v>
      </c>
    </row>
    <row r="12" spans="1:13" ht="15.75">
      <c r="A12" s="56" t="s">
        <v>41</v>
      </c>
      <c r="B12" s="56" t="s">
        <v>42</v>
      </c>
      <c r="C12" s="59">
        <f>SUM('10Årsplan'!E94:E96)</f>
        <v>75</v>
      </c>
      <c r="D12" s="59">
        <f>SUM('10Årsplan'!F94:F96)</f>
        <v>75</v>
      </c>
      <c r="E12" s="59">
        <f>SUM('10Årsplan'!G94:G96)</f>
        <v>75</v>
      </c>
      <c r="F12" s="59">
        <f>SUM('10Årsplan'!H94:H96)</f>
        <v>75</v>
      </c>
      <c r="G12" s="59">
        <f>SUM('10Årsplan'!I94:I96)</f>
        <v>75</v>
      </c>
      <c r="H12" s="59">
        <f>SUM('10Årsplan'!J94:J96)</f>
        <v>75</v>
      </c>
      <c r="I12" s="59">
        <f>SUM('10Årsplan'!K94:K96)</f>
        <v>75</v>
      </c>
      <c r="J12" s="59">
        <f>SUM('10Årsplan'!L94:L96)</f>
        <v>75</v>
      </c>
      <c r="K12" s="59">
        <f>SUM('10Årsplan'!M94:M96)</f>
        <v>75</v>
      </c>
      <c r="L12" s="59">
        <f>SUM('10Årsplan'!N94:N96)</f>
        <v>75</v>
      </c>
      <c r="M12" s="121">
        <f t="shared" si="1"/>
        <v>750</v>
      </c>
    </row>
    <row r="13" spans="1:13" ht="15.75">
      <c r="A13" s="56" t="s">
        <v>43</v>
      </c>
      <c r="B13" s="56" t="s">
        <v>44</v>
      </c>
      <c r="C13" s="59">
        <f>SUM('10Årsplan'!E97:E99)</f>
        <v>0</v>
      </c>
      <c r="D13" s="59">
        <f>SUM('10Årsplan'!F97:F99)</f>
        <v>0</v>
      </c>
      <c r="E13" s="59">
        <f>SUM('10Årsplan'!G97:G99)</f>
        <v>0</v>
      </c>
      <c r="F13" s="59">
        <f>SUM('10Årsplan'!H97:H99)</f>
        <v>0</v>
      </c>
      <c r="G13" s="59">
        <f>SUM('10Årsplan'!I97:I99)</f>
        <v>0</v>
      </c>
      <c r="H13" s="59">
        <f>SUM('10Årsplan'!J97:J99)</f>
        <v>0</v>
      </c>
      <c r="I13" s="59">
        <f>SUM('10Årsplan'!K97:K99)</f>
        <v>0</v>
      </c>
      <c r="J13" s="59">
        <f>SUM('10Årsplan'!L97:L99)</f>
        <v>0</v>
      </c>
      <c r="K13" s="59">
        <f>SUM('10Årsplan'!M97:M99)</f>
        <v>0</v>
      </c>
      <c r="L13" s="59">
        <f>SUM('10Årsplan'!N97:N99)</f>
        <v>0</v>
      </c>
      <c r="M13" s="121">
        <f t="shared" si="1"/>
        <v>0</v>
      </c>
    </row>
    <row r="14" spans="1:13" ht="15.75">
      <c r="A14" s="56" t="s">
        <v>45</v>
      </c>
      <c r="B14" s="56" t="s">
        <v>46</v>
      </c>
      <c r="C14" s="59">
        <f>SUM('10Årsplan'!E100:E112)</f>
        <v>85</v>
      </c>
      <c r="D14" s="59">
        <f>SUM('10Årsplan'!F100:F112)</f>
        <v>40</v>
      </c>
      <c r="E14" s="59">
        <f>SUM('10Årsplan'!G100:G112)</f>
        <v>30</v>
      </c>
      <c r="F14" s="59">
        <f>SUM('10Årsplan'!H100:H112)</f>
        <v>35</v>
      </c>
      <c r="G14" s="59">
        <f>SUM('10Årsplan'!I100:I112)</f>
        <v>40</v>
      </c>
      <c r="H14" s="59">
        <f>SUM('10Årsplan'!J100:J112)</f>
        <v>30</v>
      </c>
      <c r="I14" s="59">
        <f>SUM('10Årsplan'!K100:K112)</f>
        <v>40</v>
      </c>
      <c r="J14" s="59">
        <f>SUM('10Årsplan'!L100:L112)</f>
        <v>45</v>
      </c>
      <c r="K14" s="59">
        <f>SUM('10Årsplan'!M100:M112)</f>
        <v>40</v>
      </c>
      <c r="L14" s="59">
        <f>SUM('10Årsplan'!N100:N112)</f>
        <v>35</v>
      </c>
      <c r="M14" s="121">
        <f t="shared" si="1"/>
        <v>420</v>
      </c>
    </row>
    <row r="15" spans="1:13" ht="15.75">
      <c r="A15" s="56" t="s">
        <v>47</v>
      </c>
      <c r="B15" s="56" t="s">
        <v>48</v>
      </c>
      <c r="C15" s="59">
        <f>SUM('10Årsplan'!E113:E115)</f>
        <v>200</v>
      </c>
      <c r="D15" s="59">
        <f>SUM('10Årsplan'!F113:F115)</f>
        <v>300</v>
      </c>
      <c r="E15" s="59">
        <f>SUM('10Årsplan'!G113:G115)</f>
        <v>200</v>
      </c>
      <c r="F15" s="59">
        <f>SUM('10Årsplan'!H113:H115)</f>
        <v>300</v>
      </c>
      <c r="G15" s="59">
        <f>SUM('10Årsplan'!I113:I115)</f>
        <v>200</v>
      </c>
      <c r="H15" s="59">
        <f>SUM('10Årsplan'!J113:J115)</f>
        <v>300</v>
      </c>
      <c r="I15" s="59">
        <f>SUM('10Årsplan'!K113:K115)</f>
        <v>200</v>
      </c>
      <c r="J15" s="59">
        <f>SUM('10Årsplan'!L113:L115)</f>
        <v>300</v>
      </c>
      <c r="K15" s="59">
        <f>SUM('10Årsplan'!M113:M115)</f>
        <v>200</v>
      </c>
      <c r="L15" s="59">
        <f>SUM('10Årsplan'!N113:N115)</f>
        <v>300</v>
      </c>
      <c r="M15" s="121">
        <f t="shared" si="1"/>
        <v>2500</v>
      </c>
    </row>
    <row r="16" spans="1:13" ht="15.75">
      <c r="A16" s="56" t="s">
        <v>49</v>
      </c>
      <c r="B16" s="56" t="s">
        <v>50</v>
      </c>
      <c r="C16" s="59">
        <f>SUM('10Årsplan'!E116:E124)</f>
        <v>175</v>
      </c>
      <c r="D16" s="59">
        <f>SUM('10Årsplan'!F116:F124)</f>
        <v>10</v>
      </c>
      <c r="E16" s="59">
        <f>SUM('10Årsplan'!G116:G124)</f>
        <v>20</v>
      </c>
      <c r="F16" s="59">
        <f>SUM('10Årsplan'!H116:H124)</f>
        <v>40</v>
      </c>
      <c r="G16" s="59">
        <f>SUM('10Årsplan'!I116:I124)</f>
        <v>15</v>
      </c>
      <c r="H16" s="59">
        <f>SUM('10Årsplan'!J116:J124)</f>
        <v>10</v>
      </c>
      <c r="I16" s="59">
        <f>SUM('10Årsplan'!K116:K124)</f>
        <v>130</v>
      </c>
      <c r="J16" s="59">
        <f>SUM('10Årsplan'!L116:L124)</f>
        <v>10</v>
      </c>
      <c r="K16" s="59">
        <f>SUM('10Årsplan'!M116:M124)</f>
        <v>15</v>
      </c>
      <c r="L16" s="59">
        <f>SUM('10Årsplan'!N116:N124)</f>
        <v>30</v>
      </c>
      <c r="M16" s="121">
        <f t="shared" si="1"/>
        <v>455</v>
      </c>
    </row>
    <row r="17" spans="1:13" ht="15.75">
      <c r="A17" s="56" t="s">
        <v>51</v>
      </c>
      <c r="B17" s="56" t="s">
        <v>52</v>
      </c>
      <c r="C17" s="59">
        <f>SUM('10Årsplan'!E125:E135)</f>
        <v>145</v>
      </c>
      <c r="D17" s="59">
        <f>SUM('10Årsplan'!F125:F135)</f>
        <v>210</v>
      </c>
      <c r="E17" s="59">
        <f>SUM('10Årsplan'!G125:G135)</f>
        <v>105</v>
      </c>
      <c r="F17" s="59">
        <f>SUM('10Årsplan'!H125:H135)</f>
        <v>155</v>
      </c>
      <c r="G17" s="59">
        <f>SUM('10Årsplan'!I125:I135)</f>
        <v>150</v>
      </c>
      <c r="H17" s="59">
        <f>SUM('10Årsplan'!J125:J135)</f>
        <v>155</v>
      </c>
      <c r="I17" s="59">
        <f>SUM('10Årsplan'!K125:K135)</f>
        <v>105</v>
      </c>
      <c r="J17" s="59">
        <f>SUM('10Årsplan'!L125:L135)</f>
        <v>160</v>
      </c>
      <c r="K17" s="59">
        <f>SUM('10Årsplan'!M125:M135)</f>
        <v>145</v>
      </c>
      <c r="L17" s="59">
        <f>SUM('10Årsplan'!N125:N135)</f>
        <v>160</v>
      </c>
      <c r="M17" s="121">
        <f t="shared" si="1"/>
        <v>1490</v>
      </c>
    </row>
    <row r="18" spans="1:13" ht="15.75">
      <c r="A18" s="56" t="s">
        <v>53</v>
      </c>
      <c r="B18" s="56" t="s">
        <v>54</v>
      </c>
      <c r="C18" s="59">
        <f>SUM('10Årsplan'!E136:E138)</f>
        <v>0</v>
      </c>
      <c r="D18" s="59">
        <f>SUM('10Årsplan'!F136:F138)</f>
        <v>0</v>
      </c>
      <c r="E18" s="59">
        <f>SUM('10Årsplan'!G136:G138)</f>
        <v>0</v>
      </c>
      <c r="F18" s="59">
        <f>SUM('10Årsplan'!H136:H138)</f>
        <v>0</v>
      </c>
      <c r="G18" s="59">
        <f>SUM('10Årsplan'!I136:I138)</f>
        <v>0</v>
      </c>
      <c r="H18" s="59">
        <f>SUM('10Årsplan'!J136:J138)</f>
        <v>0</v>
      </c>
      <c r="I18" s="59">
        <f>SUM('10Årsplan'!K136:K138)</f>
        <v>0</v>
      </c>
      <c r="J18" s="59">
        <f>SUM('10Årsplan'!L136:L138)</f>
        <v>0</v>
      </c>
      <c r="K18" s="59">
        <f>SUM('10Årsplan'!M136:M138)</f>
        <v>0</v>
      </c>
      <c r="L18" s="59">
        <f>SUM('10Årsplan'!N136:N138)</f>
        <v>0</v>
      </c>
      <c r="M18" s="121">
        <f t="shared" si="1"/>
        <v>0</v>
      </c>
    </row>
    <row r="19" spans="1:13" ht="15.75">
      <c r="A19" s="56" t="s">
        <v>55</v>
      </c>
      <c r="B19" s="56" t="s">
        <v>56</v>
      </c>
      <c r="C19" s="59">
        <f>SUM('10Årsplan'!E139:E141)</f>
        <v>0</v>
      </c>
      <c r="D19" s="59">
        <f>SUM('10Årsplan'!F139:F141)</f>
        <v>0</v>
      </c>
      <c r="E19" s="59">
        <f>SUM('10Årsplan'!G139:G141)</f>
        <v>120</v>
      </c>
      <c r="F19" s="59">
        <f>SUM('10Årsplan'!H139:H141)</f>
        <v>0</v>
      </c>
      <c r="G19" s="59">
        <f>SUM('10Årsplan'!I139:I141)</f>
        <v>0</v>
      </c>
      <c r="H19" s="59">
        <f>SUM('10Årsplan'!J139:J141)</f>
        <v>0</v>
      </c>
      <c r="I19" s="59">
        <f>SUM('10Årsplan'!K139:K141)</f>
        <v>0</v>
      </c>
      <c r="J19" s="59">
        <f>SUM('10Årsplan'!L139:L141)</f>
        <v>0</v>
      </c>
      <c r="K19" s="59">
        <f>SUM('10Årsplan'!M139:M141)</f>
        <v>0</v>
      </c>
      <c r="L19" s="59">
        <f>SUM('10Årsplan'!N139:N141)</f>
        <v>0</v>
      </c>
      <c r="M19" s="121">
        <f t="shared" si="1"/>
        <v>120</v>
      </c>
    </row>
    <row r="20" spans="1:13" ht="15.75">
      <c r="A20" s="56" t="s">
        <v>57</v>
      </c>
      <c r="B20" s="56" t="s">
        <v>58</v>
      </c>
      <c r="C20" s="59">
        <f>SUM('10Årsplan'!E142:E148)</f>
        <v>140</v>
      </c>
      <c r="D20" s="59">
        <f>SUM('10Årsplan'!F142:F148)</f>
        <v>20</v>
      </c>
      <c r="E20" s="59">
        <f>SUM('10Årsplan'!G142:G148)</f>
        <v>10</v>
      </c>
      <c r="F20" s="59">
        <f>SUM('10Årsplan'!H142:H148)</f>
        <v>20</v>
      </c>
      <c r="G20" s="59">
        <f>SUM('10Årsplan'!I142:I148)</f>
        <v>10</v>
      </c>
      <c r="H20" s="59">
        <f>SUM('10Årsplan'!J142:J148)</f>
        <v>20</v>
      </c>
      <c r="I20" s="59">
        <f>SUM('10Årsplan'!K142:K148)</f>
        <v>10</v>
      </c>
      <c r="J20" s="59">
        <f>SUM('10Årsplan'!L142:L148)</f>
        <v>20</v>
      </c>
      <c r="K20" s="59">
        <f>SUM('10Årsplan'!M142:M148)</f>
        <v>10</v>
      </c>
      <c r="L20" s="59">
        <f>SUM('10Årsplan'!N142:N148)</f>
        <v>20</v>
      </c>
      <c r="M20" s="121">
        <f t="shared" si="1"/>
        <v>280</v>
      </c>
    </row>
    <row r="21" spans="1:13" ht="15.75">
      <c r="A21" s="56" t="s">
        <v>59</v>
      </c>
      <c r="B21" s="56" t="s">
        <v>60</v>
      </c>
      <c r="C21" s="59">
        <f>SUM('10Årsplan'!E149:E153)</f>
        <v>0</v>
      </c>
      <c r="D21" s="59">
        <f>SUM('10Årsplan'!F149:F153)</f>
        <v>0</v>
      </c>
      <c r="E21" s="59">
        <f>SUM('10Årsplan'!G149:G153)</f>
        <v>0</v>
      </c>
      <c r="F21" s="59">
        <f>SUM('10Årsplan'!H149:H153)</f>
        <v>0</v>
      </c>
      <c r="G21" s="59">
        <f>SUM('10Årsplan'!I149:I153)</f>
        <v>0</v>
      </c>
      <c r="H21" s="59">
        <f>SUM('10Årsplan'!J149:J153)</f>
        <v>0</v>
      </c>
      <c r="I21" s="59">
        <f>SUM('10Årsplan'!K149:K153)</f>
        <v>0</v>
      </c>
      <c r="J21" s="59">
        <f>SUM('10Årsplan'!L149:L153)</f>
        <v>0</v>
      </c>
      <c r="K21" s="59">
        <f>SUM('10Årsplan'!M149:M153)</f>
        <v>0</v>
      </c>
      <c r="L21" s="59">
        <f>SUM('10Årsplan'!N149:N153)</f>
        <v>0</v>
      </c>
      <c r="M21" s="121">
        <f t="shared" si="1"/>
        <v>0</v>
      </c>
    </row>
    <row r="22" spans="1:13" ht="15.75">
      <c r="A22" s="56" t="s">
        <v>61</v>
      </c>
      <c r="B22" s="56" t="s">
        <v>62</v>
      </c>
      <c r="C22" s="59">
        <f>SUM('10Årsplan'!E154:E160)</f>
        <v>430</v>
      </c>
      <c r="D22" s="59">
        <f>SUM('10Årsplan'!F154:F160)</f>
        <v>435</v>
      </c>
      <c r="E22" s="59">
        <f>SUM('10Årsplan'!G154:G160)</f>
        <v>0</v>
      </c>
      <c r="F22" s="59">
        <f>SUM('10Årsplan'!H154:H160)</f>
        <v>5</v>
      </c>
      <c r="G22" s="59">
        <f>SUM('10Årsplan'!I154:I160)</f>
        <v>0</v>
      </c>
      <c r="H22" s="59">
        <f>SUM('10Årsplan'!J154:J160)</f>
        <v>5</v>
      </c>
      <c r="I22" s="59">
        <f>SUM('10Årsplan'!K154:K160)</f>
        <v>0</v>
      </c>
      <c r="J22" s="59">
        <f>SUM('10Årsplan'!L154:L160)</f>
        <v>5</v>
      </c>
      <c r="K22" s="59">
        <f>SUM('10Årsplan'!M154:M160)</f>
        <v>0</v>
      </c>
      <c r="L22" s="59">
        <f>SUM('10Årsplan'!N154:N160)</f>
        <v>5</v>
      </c>
      <c r="M22" s="121">
        <f t="shared" si="1"/>
        <v>885</v>
      </c>
    </row>
    <row r="23" spans="1:13" ht="15.75">
      <c r="A23" s="56" t="s">
        <v>63</v>
      </c>
      <c r="B23" s="56" t="s">
        <v>64</v>
      </c>
      <c r="C23" s="59">
        <f>SUM('10Årsplan'!E161:E165)</f>
        <v>16</v>
      </c>
      <c r="D23" s="59">
        <f>SUM('10Årsplan'!F161:F165)</f>
        <v>14</v>
      </c>
      <c r="E23" s="59">
        <f>SUM('10Årsplan'!G161:G165)</f>
        <v>16</v>
      </c>
      <c r="F23" s="59">
        <f>SUM('10Årsplan'!H161:H165)</f>
        <v>14</v>
      </c>
      <c r="G23" s="59">
        <f>SUM('10Årsplan'!I161:I165)</f>
        <v>16</v>
      </c>
      <c r="H23" s="59">
        <f>SUM('10Årsplan'!J161:J165)</f>
        <v>14</v>
      </c>
      <c r="I23" s="59">
        <f>SUM('10Årsplan'!K161:K165)</f>
        <v>16</v>
      </c>
      <c r="J23" s="59">
        <f>SUM('10Årsplan'!L161:L165)</f>
        <v>14</v>
      </c>
      <c r="K23" s="59">
        <f>SUM('10Årsplan'!M161:M165)</f>
        <v>16</v>
      </c>
      <c r="L23" s="59">
        <f>SUM('10Årsplan'!N161:N165)</f>
        <v>14</v>
      </c>
      <c r="M23" s="121">
        <f t="shared" si="1"/>
        <v>150</v>
      </c>
    </row>
    <row r="24" spans="1:13" ht="15.75">
      <c r="A24" s="56" t="s">
        <v>65</v>
      </c>
      <c r="B24" s="56" t="s">
        <v>66</v>
      </c>
      <c r="C24" s="60">
        <f>+'10Årsplan'!E167</f>
        <v>50</v>
      </c>
      <c r="D24" s="60">
        <f>+'10Årsplan'!F167</f>
        <v>0</v>
      </c>
      <c r="E24" s="60">
        <f>+'10Årsplan'!G167</f>
        <v>200</v>
      </c>
      <c r="F24" s="60">
        <f>+'10Årsplan'!H167</f>
        <v>160</v>
      </c>
      <c r="G24" s="60">
        <f>+'10Årsplan'!I167</f>
        <v>0</v>
      </c>
      <c r="H24" s="60">
        <f>+'10Årsplan'!J167</f>
        <v>0</v>
      </c>
      <c r="I24" s="60">
        <f>+'10Årsplan'!K167</f>
        <v>0</v>
      </c>
      <c r="J24" s="60">
        <f>+'10Årsplan'!L167</f>
        <v>80</v>
      </c>
      <c r="K24" s="60">
        <f>+'10Årsplan'!M167</f>
        <v>250</v>
      </c>
      <c r="L24" s="60">
        <f>+'10Årsplan'!N167</f>
        <v>120</v>
      </c>
      <c r="M24" s="121">
        <f t="shared" si="1"/>
        <v>860</v>
      </c>
    </row>
    <row r="25" spans="1:13" ht="15.75">
      <c r="A25" s="56" t="s">
        <v>67</v>
      </c>
      <c r="B25" s="56"/>
      <c r="C25" s="61">
        <f>SUM(C4:C24)</f>
        <v>1653</v>
      </c>
      <c r="D25" s="61">
        <f aca="true" t="shared" si="2" ref="D25:L25">SUM(D4:D24)</f>
        <v>1699</v>
      </c>
      <c r="E25" s="61">
        <f t="shared" si="2"/>
        <v>4279</v>
      </c>
      <c r="F25" s="61">
        <f t="shared" si="2"/>
        <v>3529</v>
      </c>
      <c r="G25" s="61">
        <f t="shared" si="2"/>
        <v>1299</v>
      </c>
      <c r="H25" s="61">
        <f t="shared" si="2"/>
        <v>769</v>
      </c>
      <c r="I25" s="61">
        <f t="shared" si="2"/>
        <v>669</v>
      </c>
      <c r="J25" s="61">
        <f t="shared" si="2"/>
        <v>1769</v>
      </c>
      <c r="K25" s="61">
        <f t="shared" si="2"/>
        <v>5939</v>
      </c>
      <c r="L25" s="61">
        <f t="shared" si="2"/>
        <v>2814</v>
      </c>
      <c r="M25" s="121">
        <f t="shared" si="1"/>
        <v>24419</v>
      </c>
    </row>
    <row r="26" spans="1:13" ht="15.75">
      <c r="A26" s="56" t="s">
        <v>68</v>
      </c>
      <c r="B26" s="56"/>
      <c r="C26" s="61">
        <f>+'10Årsplan'!E171</f>
        <v>0</v>
      </c>
      <c r="D26" s="61">
        <f>+'10Årsplan'!F171</f>
        <v>0</v>
      </c>
      <c r="E26" s="61">
        <f>+'10Årsplan'!G171</f>
        <v>410</v>
      </c>
      <c r="F26" s="61">
        <f>+'10Årsplan'!H171</f>
        <v>340</v>
      </c>
      <c r="G26" s="61">
        <f>+'10Årsplan'!I171</f>
        <v>0</v>
      </c>
      <c r="H26" s="61">
        <f>+'10Årsplan'!J171</f>
        <v>0</v>
      </c>
      <c r="I26" s="61">
        <f>+'10Årsplan'!K171</f>
        <v>0</v>
      </c>
      <c r="J26" s="61">
        <f>+'10Årsplan'!L171</f>
        <v>0</v>
      </c>
      <c r="K26" s="61">
        <f>+'10Årsplan'!M171</f>
        <v>570</v>
      </c>
      <c r="L26" s="61">
        <f>+'10Årsplan'!N171</f>
        <v>270</v>
      </c>
      <c r="M26" s="121">
        <f t="shared" si="1"/>
        <v>1590</v>
      </c>
    </row>
    <row r="27" spans="1:13" ht="15.75">
      <c r="A27" s="56" t="s">
        <v>69</v>
      </c>
      <c r="B27" s="56"/>
      <c r="C27" s="61">
        <f>+'10Årsplan'!E174</f>
        <v>100</v>
      </c>
      <c r="D27" s="61">
        <f>+'10Årsplan'!F174</f>
        <v>20</v>
      </c>
      <c r="E27" s="61">
        <f>+'10Årsplan'!G174</f>
        <v>420</v>
      </c>
      <c r="F27" s="61">
        <f>+'10Årsplan'!H174</f>
        <v>360</v>
      </c>
      <c r="G27" s="61">
        <f>+'10Årsplan'!I174</f>
        <v>20</v>
      </c>
      <c r="H27" s="61">
        <f>+'10Årsplan'!J174</f>
        <v>20</v>
      </c>
      <c r="I27" s="61">
        <f>+'10Årsplan'!K174</f>
        <v>20</v>
      </c>
      <c r="J27" s="61">
        <f>+'10Årsplan'!L174</f>
        <v>150</v>
      </c>
      <c r="K27" s="61">
        <f>+'10Årsplan'!M174</f>
        <v>600</v>
      </c>
      <c r="L27" s="61">
        <f>+'10Årsplan'!N174</f>
        <v>250</v>
      </c>
      <c r="M27" s="121">
        <f t="shared" si="1"/>
        <v>1960</v>
      </c>
    </row>
    <row r="28" spans="1:13" ht="15.75">
      <c r="A28" s="56" t="s">
        <v>70</v>
      </c>
      <c r="B28" s="56"/>
      <c r="C28" s="60">
        <f>+'10Årsplan'!E176</f>
        <v>0</v>
      </c>
      <c r="D28" s="60">
        <f>+'10Årsplan'!F176</f>
        <v>0</v>
      </c>
      <c r="E28" s="60">
        <f>+'10Årsplan'!G176</f>
        <v>0</v>
      </c>
      <c r="F28" s="60">
        <f>+'10Årsplan'!H176</f>
        <v>0</v>
      </c>
      <c r="G28" s="60">
        <f>+'10Årsplan'!I176</f>
        <v>0</v>
      </c>
      <c r="H28" s="60">
        <f>+'10Årsplan'!J176</f>
        <v>0</v>
      </c>
      <c r="I28" s="60">
        <f>+'10Årsplan'!K176</f>
        <v>0</v>
      </c>
      <c r="J28" s="60">
        <f>+'10Årsplan'!L176</f>
        <v>0</v>
      </c>
      <c r="K28" s="60">
        <f>+'10Årsplan'!M176</f>
        <v>0</v>
      </c>
      <c r="L28" s="60">
        <f>+'10Årsplan'!N176</f>
        <v>0</v>
      </c>
      <c r="M28" s="121">
        <f t="shared" si="1"/>
        <v>0</v>
      </c>
    </row>
    <row r="29" spans="1:13" ht="15.75">
      <c r="A29" s="56" t="s">
        <v>67</v>
      </c>
      <c r="B29" s="56"/>
      <c r="C29" s="59">
        <f>SUM(C25:C28)</f>
        <v>1753</v>
      </c>
      <c r="D29" s="59">
        <f aca="true" t="shared" si="3" ref="D29:L29">SUM(D25:D28)</f>
        <v>1719</v>
      </c>
      <c r="E29" s="59">
        <f t="shared" si="3"/>
        <v>5109</v>
      </c>
      <c r="F29" s="59">
        <f t="shared" si="3"/>
        <v>4229</v>
      </c>
      <c r="G29" s="59">
        <f t="shared" si="3"/>
        <v>1319</v>
      </c>
      <c r="H29" s="59">
        <f t="shared" si="3"/>
        <v>789</v>
      </c>
      <c r="I29" s="59">
        <f t="shared" si="3"/>
        <v>689</v>
      </c>
      <c r="J29" s="59">
        <f t="shared" si="3"/>
        <v>1919</v>
      </c>
      <c r="K29" s="59">
        <f t="shared" si="3"/>
        <v>7109</v>
      </c>
      <c r="L29" s="59">
        <f t="shared" si="3"/>
        <v>3334</v>
      </c>
      <c r="M29" s="121">
        <f t="shared" si="1"/>
        <v>27969</v>
      </c>
    </row>
    <row r="30" spans="1:13" ht="15.75">
      <c r="A30" s="56" t="s">
        <v>71</v>
      </c>
      <c r="B30" s="56"/>
      <c r="C30" s="59">
        <f>+'10Årsplan'!E179</f>
        <v>510.75</v>
      </c>
      <c r="D30" s="59">
        <f>+'10Årsplan'!F179</f>
        <v>429.75</v>
      </c>
      <c r="E30" s="59">
        <f>+'10Årsplan'!G179</f>
        <v>1277.25</v>
      </c>
      <c r="F30" s="59">
        <f>+'10Årsplan'!H179</f>
        <v>1057.25</v>
      </c>
      <c r="G30" s="59">
        <f>+'10Årsplan'!I179</f>
        <v>329.75</v>
      </c>
      <c r="H30" s="59">
        <f>+'10Årsplan'!J179</f>
        <v>197.25</v>
      </c>
      <c r="I30" s="59">
        <f>+'10Årsplan'!K179</f>
        <v>172.25</v>
      </c>
      <c r="J30" s="59">
        <f>+'10Årsplan'!L179</f>
        <v>479.75</v>
      </c>
      <c r="K30" s="59">
        <f>+'10Årsplan'!M179</f>
        <v>1777.25</v>
      </c>
      <c r="L30" s="59">
        <f>+'10Årsplan'!N179</f>
        <v>833.5</v>
      </c>
      <c r="M30" s="121">
        <f t="shared" si="1"/>
        <v>7064.75</v>
      </c>
    </row>
    <row r="31" spans="1:13" s="4" customFormat="1" ht="16.5" thickBot="1">
      <c r="A31" s="62" t="s">
        <v>22</v>
      </c>
      <c r="B31" s="62"/>
      <c r="C31" s="63">
        <f aca="true" t="shared" si="4" ref="C31:L31">SUM(C29)</f>
        <v>1753</v>
      </c>
      <c r="D31" s="63">
        <f t="shared" si="4"/>
        <v>1719</v>
      </c>
      <c r="E31" s="63">
        <f t="shared" si="4"/>
        <v>5109</v>
      </c>
      <c r="F31" s="63">
        <f t="shared" si="4"/>
        <v>4229</v>
      </c>
      <c r="G31" s="63">
        <f t="shared" si="4"/>
        <v>1319</v>
      </c>
      <c r="H31" s="63">
        <f t="shared" si="4"/>
        <v>789</v>
      </c>
      <c r="I31" s="63">
        <f t="shared" si="4"/>
        <v>689</v>
      </c>
      <c r="J31" s="63">
        <f t="shared" si="4"/>
        <v>1919</v>
      </c>
      <c r="K31" s="63">
        <f t="shared" si="4"/>
        <v>7109</v>
      </c>
      <c r="L31" s="63">
        <f t="shared" si="4"/>
        <v>3334</v>
      </c>
      <c r="M31" s="122">
        <f>SUM(M29:M30)</f>
        <v>35033.75</v>
      </c>
    </row>
    <row r="32" spans="1:12" ht="16.5" thickTop="1">
      <c r="A32" s="56"/>
      <c r="B32" s="56"/>
      <c r="C32" s="56"/>
      <c r="D32" s="56"/>
      <c r="E32" s="56"/>
      <c r="F32" s="56"/>
      <c r="G32" s="56"/>
      <c r="H32" s="56"/>
      <c r="I32" s="56"/>
      <c r="J32" s="56"/>
      <c r="K32" s="56"/>
      <c r="L32" s="56"/>
    </row>
    <row r="33" spans="1:12" ht="37.5" customHeight="1">
      <c r="A33" s="132" t="s">
        <v>111</v>
      </c>
      <c r="B33" s="134"/>
      <c r="C33" s="51">
        <f>+'10Årsplan'!E182</f>
        <v>0</v>
      </c>
      <c r="D33" s="51">
        <f>+'10Årsplan'!F182</f>
        <v>0</v>
      </c>
      <c r="E33" s="51">
        <f>+'10Årsplan'!G182</f>
        <v>0</v>
      </c>
      <c r="F33" s="51">
        <f>+'10Årsplan'!H182</f>
        <v>0</v>
      </c>
      <c r="G33" s="51">
        <f>+'10Årsplan'!I182</f>
        <v>0</v>
      </c>
      <c r="H33" s="51">
        <f>+'10Årsplan'!J182</f>
        <v>0</v>
      </c>
      <c r="I33" s="51">
        <f>+'10Årsplan'!K182</f>
        <v>0</v>
      </c>
      <c r="J33" s="51">
        <f>+'10Årsplan'!L182</f>
        <v>0</v>
      </c>
      <c r="K33" s="51">
        <f>+'10Årsplan'!M182</f>
        <v>0</v>
      </c>
      <c r="L33" s="51">
        <f>+'10Årsplan'!N182</f>
        <v>0</v>
      </c>
    </row>
    <row r="34" spans="1:13" s="19" customFormat="1" ht="16.5" thickBot="1">
      <c r="A34" s="135" t="s">
        <v>22</v>
      </c>
      <c r="B34" s="136"/>
      <c r="C34" s="52">
        <f>+C31+C33</f>
        <v>1753</v>
      </c>
      <c r="D34" s="52">
        <f aca="true" t="shared" si="5" ref="D34:L34">+D31+D33</f>
        <v>1719</v>
      </c>
      <c r="E34" s="52">
        <f t="shared" si="5"/>
        <v>5109</v>
      </c>
      <c r="F34" s="52">
        <f t="shared" si="5"/>
        <v>4229</v>
      </c>
      <c r="G34" s="52">
        <f t="shared" si="5"/>
        <v>1319</v>
      </c>
      <c r="H34" s="52">
        <f t="shared" si="5"/>
        <v>789</v>
      </c>
      <c r="I34" s="52">
        <f t="shared" si="5"/>
        <v>689</v>
      </c>
      <c r="J34" s="52">
        <f t="shared" si="5"/>
        <v>1919</v>
      </c>
      <c r="K34" s="52">
        <f t="shared" si="5"/>
        <v>7109</v>
      </c>
      <c r="L34" s="52">
        <f t="shared" si="5"/>
        <v>3334</v>
      </c>
      <c r="M34" s="120">
        <f>SUM(C34:L34)</f>
        <v>27969</v>
      </c>
    </row>
    <row r="35" spans="3:12" ht="16.5" thickTop="1">
      <c r="C35" s="4"/>
      <c r="D35" s="4"/>
      <c r="E35" s="4"/>
      <c r="F35" s="4"/>
      <c r="G35" s="4"/>
      <c r="H35" s="4"/>
      <c r="I35" s="4"/>
      <c r="J35" s="4"/>
      <c r="K35" s="4"/>
      <c r="L35" s="4"/>
    </row>
    <row r="36" spans="3:12" ht="15.75">
      <c r="C36" s="4"/>
      <c r="D36" s="4"/>
      <c r="E36" s="4"/>
      <c r="F36" s="4"/>
      <c r="G36" s="4"/>
      <c r="H36" s="4"/>
      <c r="I36" s="4"/>
      <c r="J36" s="4"/>
      <c r="K36" s="4"/>
      <c r="L36" s="4"/>
    </row>
    <row r="37" spans="3:12" ht="15.75">
      <c r="C37" s="4"/>
      <c r="D37" s="4"/>
      <c r="E37" s="4"/>
      <c r="F37" s="4"/>
      <c r="G37" s="4"/>
      <c r="H37" s="4"/>
      <c r="I37" s="4"/>
      <c r="J37" s="4"/>
      <c r="K37" s="4"/>
      <c r="L37" s="4"/>
    </row>
    <row r="38" spans="3:12" ht="15.75">
      <c r="C38" s="4"/>
      <c r="D38" s="4"/>
      <c r="E38" s="4"/>
      <c r="F38" s="4"/>
      <c r="G38" s="4"/>
      <c r="H38" s="4"/>
      <c r="I38" s="4"/>
      <c r="J38" s="4"/>
      <c r="K38" s="4"/>
      <c r="L38" s="4"/>
    </row>
    <row r="39" spans="3:12" ht="15.75">
      <c r="C39" s="4"/>
      <c r="D39" s="4"/>
      <c r="E39" s="4"/>
      <c r="F39" s="4"/>
      <c r="G39" s="4"/>
      <c r="H39" s="4"/>
      <c r="I39" s="4"/>
      <c r="J39" s="4"/>
      <c r="K39" s="4"/>
      <c r="L39" s="4"/>
    </row>
    <row r="40" spans="3:12" ht="15.75">
      <c r="C40" s="4"/>
      <c r="D40" s="4"/>
      <c r="E40" s="4"/>
      <c r="F40" s="4"/>
      <c r="G40" s="36"/>
      <c r="H40" s="4"/>
      <c r="I40" s="4"/>
      <c r="J40" s="4"/>
      <c r="K40" s="4"/>
      <c r="L40" s="4"/>
    </row>
    <row r="41" spans="3:12" ht="15.75">
      <c r="C41" s="4"/>
      <c r="D41" s="4"/>
      <c r="E41" s="4"/>
      <c r="F41" s="4"/>
      <c r="G41" s="4"/>
      <c r="H41" s="36"/>
      <c r="I41" s="4"/>
      <c r="J41" s="4"/>
      <c r="K41" s="4"/>
      <c r="L41" s="4"/>
    </row>
    <row r="42" spans="3:12" ht="15.75">
      <c r="C42" s="4"/>
      <c r="D42" s="4"/>
      <c r="E42" s="4"/>
      <c r="F42" s="4"/>
      <c r="G42" s="4"/>
      <c r="H42" s="4"/>
      <c r="I42" s="37"/>
      <c r="J42" s="4"/>
      <c r="K42" s="4"/>
      <c r="L42" s="4"/>
    </row>
    <row r="43" spans="3:12" ht="15.75">
      <c r="C43" s="4"/>
      <c r="D43" s="4"/>
      <c r="E43" s="4"/>
      <c r="F43" s="4"/>
      <c r="G43" s="4"/>
      <c r="H43" s="4"/>
      <c r="I43" s="4"/>
      <c r="J43" s="37"/>
      <c r="K43" s="4"/>
      <c r="L43" s="4"/>
    </row>
    <row r="44" spans="3:12" ht="15.75">
      <c r="C44" s="4"/>
      <c r="D44" s="4"/>
      <c r="E44" s="4"/>
      <c r="F44" s="4"/>
      <c r="G44" s="4"/>
      <c r="H44" s="4"/>
      <c r="I44" s="4"/>
      <c r="J44" s="4"/>
      <c r="K44" s="37"/>
      <c r="L44" s="4"/>
    </row>
    <row r="45" spans="3:12" ht="15.75">
      <c r="C45" s="4"/>
      <c r="D45" s="4"/>
      <c r="E45" s="4"/>
      <c r="F45" s="4"/>
      <c r="G45" s="4"/>
      <c r="H45" s="4"/>
      <c r="I45" s="4"/>
      <c r="J45" s="4"/>
      <c r="K45" s="4"/>
      <c r="L45" s="37"/>
    </row>
    <row r="46" spans="3:12" ht="15.75">
      <c r="C46" s="4"/>
      <c r="D46" s="4"/>
      <c r="E46" s="4"/>
      <c r="F46" s="4"/>
      <c r="G46" s="4"/>
      <c r="H46" s="4"/>
      <c r="I46" s="4"/>
      <c r="J46" s="4"/>
      <c r="K46" s="4"/>
      <c r="L46" s="4"/>
    </row>
  </sheetData>
  <mergeCells count="2">
    <mergeCell ref="A33:B33"/>
    <mergeCell ref="A34:B34"/>
  </mergeCells>
  <printOptions/>
  <pageMargins left="0.75" right="0.75" top="0.55" bottom="0.57" header="0" footer="0"/>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codeName="Ark5"/>
  <dimension ref="A1:D42"/>
  <sheetViews>
    <sheetView workbookViewId="0" topLeftCell="A1">
      <selection activeCell="A20" sqref="A20"/>
    </sheetView>
  </sheetViews>
  <sheetFormatPr defaultColWidth="9.00390625" defaultRowHeight="15.75"/>
  <cols>
    <col min="1" max="1" width="39.875" style="8" customWidth="1"/>
    <col min="2" max="2" width="8.00390625" style="8" customWidth="1"/>
    <col min="3" max="3" width="9.25390625" style="9" customWidth="1"/>
    <col min="4" max="4" width="11.25390625" style="9" customWidth="1"/>
    <col min="5" max="16384" width="8.00390625" style="8" customWidth="1"/>
  </cols>
  <sheetData>
    <row r="1" spans="1:2" ht="12.75">
      <c r="A1" s="23" t="s">
        <v>105</v>
      </c>
      <c r="B1" s="8" t="str">
        <f>+'10Årsplan'!N1</f>
        <v>AB Haabet   06.2567.40</v>
      </c>
    </row>
    <row r="3" spans="1:4" ht="12.75">
      <c r="A3" s="8" t="s">
        <v>72</v>
      </c>
      <c r="B3" s="8" t="s">
        <v>73</v>
      </c>
      <c r="C3" s="9" t="s">
        <v>74</v>
      </c>
      <c r="D3" s="9" t="s">
        <v>75</v>
      </c>
    </row>
    <row r="4" ht="12.75">
      <c r="D4" s="9">
        <f aca="true" t="shared" si="0" ref="D4:D41">+C4*B4</f>
        <v>0</v>
      </c>
    </row>
    <row r="5" spans="1:4" ht="12.75">
      <c r="A5" s="8" t="s">
        <v>76</v>
      </c>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6"/>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77</v>
      </c>
      <c r="B3" s="8" t="s">
        <v>73</v>
      </c>
      <c r="C3" s="9" t="s">
        <v>74</v>
      </c>
      <c r="D3" s="9" t="s">
        <v>75</v>
      </c>
    </row>
    <row r="4" ht="12.75">
      <c r="D4" s="9">
        <f aca="true" t="shared" si="0" ref="D4:D41">+C4*B4</f>
        <v>0</v>
      </c>
    </row>
    <row r="5" ht="12.75">
      <c r="D5" s="9">
        <f t="shared" si="0"/>
        <v>0</v>
      </c>
    </row>
    <row r="6" spans="4:5" ht="12.75">
      <c r="D6" s="9">
        <f t="shared" si="0"/>
        <v>0</v>
      </c>
      <c r="E6" s="10"/>
    </row>
    <row r="7" ht="12.75">
      <c r="D7" s="9">
        <f t="shared" si="0"/>
        <v>0</v>
      </c>
    </row>
    <row r="8" ht="12.75">
      <c r="D8" s="9">
        <f t="shared" si="0"/>
        <v>0</v>
      </c>
    </row>
    <row r="9" spans="4:5" ht="12.75">
      <c r="D9" s="9">
        <f t="shared" si="0"/>
        <v>0</v>
      </c>
      <c r="E9" s="10"/>
    </row>
    <row r="10" spans="4:5" ht="12.75">
      <c r="D10" s="9">
        <f t="shared" si="0"/>
        <v>0</v>
      </c>
      <c r="E10" s="10"/>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spans="4:5" ht="12.75">
      <c r="D17" s="9">
        <f t="shared" si="0"/>
        <v>0</v>
      </c>
      <c r="E17" s="10"/>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7"/>
  <dimension ref="A1:F43"/>
  <sheetViews>
    <sheetView workbookViewId="0" topLeftCell="A1">
      <selection activeCell="C6" sqref="C6:C15"/>
    </sheetView>
  </sheetViews>
  <sheetFormatPr defaultColWidth="9.00390625" defaultRowHeight="15.75"/>
  <cols>
    <col min="1" max="1" width="39.875" style="8" customWidth="1"/>
    <col min="2" max="2" width="8.00390625" style="8" customWidth="1"/>
    <col min="3" max="3" width="9.25390625" style="9" customWidth="1"/>
    <col min="4" max="4" width="10.375" style="9" customWidth="1"/>
    <col min="5" max="5" width="8.00390625" style="8" customWidth="1"/>
    <col min="6" max="6" width="8.625" style="8" bestFit="1" customWidth="1"/>
    <col min="7" max="16384" width="8.00390625" style="8" customWidth="1"/>
  </cols>
  <sheetData>
    <row r="1" spans="1:2" ht="12.75">
      <c r="A1" s="8" t="s">
        <v>105</v>
      </c>
      <c r="B1" s="8" t="str">
        <f>+'10Årsplan'!N1</f>
        <v>AB Haabet   06.2567.40</v>
      </c>
    </row>
    <row r="3" spans="1:4" ht="12.75">
      <c r="A3" s="8" t="s">
        <v>78</v>
      </c>
      <c r="B3" s="8" t="s">
        <v>73</v>
      </c>
      <c r="C3" s="9" t="s">
        <v>74</v>
      </c>
      <c r="D3" s="9" t="s">
        <v>75</v>
      </c>
    </row>
    <row r="4" spans="1:4" ht="12.75">
      <c r="A4" s="11"/>
      <c r="D4" s="9">
        <f aca="true" t="shared" si="0" ref="D4:D42">+C4*B4</f>
        <v>0</v>
      </c>
    </row>
    <row r="5" spans="1:4" ht="12.75">
      <c r="A5" s="8" t="s">
        <v>79</v>
      </c>
      <c r="D5" s="9">
        <f t="shared" si="0"/>
        <v>0</v>
      </c>
    </row>
    <row r="6" spans="1:4" ht="12.75">
      <c r="A6" s="8" t="s">
        <v>80</v>
      </c>
      <c r="D6" s="9">
        <f t="shared" si="0"/>
        <v>0</v>
      </c>
    </row>
    <row r="7" spans="1:4" ht="12.75">
      <c r="A7" s="8" t="s">
        <v>81</v>
      </c>
      <c r="D7" s="9">
        <f t="shared" si="0"/>
        <v>0</v>
      </c>
    </row>
    <row r="8" spans="1:4" ht="12.75">
      <c r="A8" s="8" t="s">
        <v>82</v>
      </c>
      <c r="D8" s="9">
        <f t="shared" si="0"/>
        <v>0</v>
      </c>
    </row>
    <row r="9" spans="1:4" ht="12.75">
      <c r="A9" s="8" t="s">
        <v>83</v>
      </c>
      <c r="D9" s="9">
        <f t="shared" si="0"/>
        <v>0</v>
      </c>
    </row>
    <row r="10" spans="1:4" ht="12.75">
      <c r="A10" s="8" t="s">
        <v>84</v>
      </c>
      <c r="D10" s="9">
        <f t="shared" si="0"/>
        <v>0</v>
      </c>
    </row>
    <row r="11" spans="1:4" ht="12.75">
      <c r="A11" s="8" t="s">
        <v>85</v>
      </c>
      <c r="D11" s="9">
        <f t="shared" si="0"/>
        <v>0</v>
      </c>
    </row>
    <row r="12" spans="1:4" ht="12.75">
      <c r="A12" s="8" t="s">
        <v>86</v>
      </c>
      <c r="D12" s="9">
        <f t="shared" si="0"/>
        <v>0</v>
      </c>
    </row>
    <row r="13" ht="12.75">
      <c r="D13" s="9">
        <f t="shared" si="0"/>
        <v>0</v>
      </c>
    </row>
    <row r="14" spans="1:4" ht="12.75">
      <c r="A14" s="8" t="s">
        <v>87</v>
      </c>
      <c r="D14" s="9">
        <f t="shared" si="0"/>
        <v>0</v>
      </c>
    </row>
    <row r="15" spans="4:6" ht="12.75">
      <c r="D15" s="9">
        <f t="shared" si="0"/>
        <v>0</v>
      </c>
      <c r="E15" s="10"/>
      <c r="F15" s="12"/>
    </row>
    <row r="16" spans="1:4" ht="12.75">
      <c r="A16" s="11"/>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spans="4:6" ht="12.75">
      <c r="D25" s="9">
        <f t="shared" si="0"/>
        <v>0</v>
      </c>
      <c r="E25" s="10"/>
      <c r="F25" s="12"/>
    </row>
    <row r="26" spans="4:5" ht="12.75">
      <c r="D26" s="9">
        <f t="shared" si="0"/>
        <v>0</v>
      </c>
      <c r="E26" s="10"/>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 t="shared" si="0"/>
        <v>0</v>
      </c>
    </row>
    <row r="43" ht="13.5" thickBot="1">
      <c r="D43" s="13">
        <f>SUM(D4:D42)</f>
        <v>0</v>
      </c>
    </row>
    <row r="44" ht="13.5" thickTop="1"/>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8"/>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5" width="9.875" style="8" bestFit="1" customWidth="1"/>
    <col min="6" max="16384" width="8.00390625" style="8" customWidth="1"/>
  </cols>
  <sheetData>
    <row r="1" spans="1:2" ht="12.75">
      <c r="A1" s="8" t="s">
        <v>105</v>
      </c>
      <c r="B1" s="8" t="str">
        <f>+'10Årsplan'!N1</f>
        <v>AB Haabet   06.2567.40</v>
      </c>
    </row>
    <row r="3" spans="1:4" ht="12.75">
      <c r="A3" s="8" t="s">
        <v>32</v>
      </c>
      <c r="B3" s="8" t="s">
        <v>73</v>
      </c>
      <c r="C3" s="9" t="s">
        <v>74</v>
      </c>
      <c r="D3" s="9" t="s">
        <v>75</v>
      </c>
    </row>
    <row r="9" spans="3:5" ht="12.75">
      <c r="C9" s="8"/>
      <c r="E9" s="9"/>
    </row>
    <row r="13" spans="3:5" ht="12.75">
      <c r="C13" s="14"/>
      <c r="E13" s="15"/>
    </row>
    <row r="14" spans="3:5" ht="12.75">
      <c r="C14" s="14"/>
      <c r="E14" s="15"/>
    </row>
    <row r="15" spans="3:5" ht="12.75">
      <c r="C15" s="14"/>
      <c r="E15" s="15"/>
    </row>
    <row r="42" ht="12.75">
      <c r="D42" s="9">
        <f>SUM(D4:D41)</f>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Ark9"/>
  <dimension ref="A1:D42"/>
  <sheetViews>
    <sheetView workbookViewId="0" topLeftCell="A28">
      <selection activeCell="E39" sqref="E39"/>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88</v>
      </c>
      <c r="B3" s="8" t="s">
        <v>73</v>
      </c>
      <c r="C3" s="9" t="s">
        <v>74</v>
      </c>
      <c r="D3" s="9" t="s">
        <v>75</v>
      </c>
    </row>
    <row r="42" ht="12.75">
      <c r="D42" s="9">
        <f>SUM(D4:D41)</f>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10"/>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36</v>
      </c>
      <c r="B3" s="8" t="s">
        <v>73</v>
      </c>
      <c r="C3" s="9" t="s">
        <v>74</v>
      </c>
      <c r="D3" s="9" t="s">
        <v>75</v>
      </c>
    </row>
    <row r="4" ht="12.75">
      <c r="D4" s="9">
        <f aca="true" t="shared" si="0" ref="D4:D41">+C4*B4</f>
        <v>0</v>
      </c>
    </row>
    <row r="5" ht="12.75">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Jahn &amp; Partnere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Riemann</dc:creator>
  <cp:keywords/>
  <dc:description/>
  <cp:lastModifiedBy>Danske Invest</cp:lastModifiedBy>
  <cp:lastPrinted>2008-03-29T11:37:39Z</cp:lastPrinted>
  <dcterms:created xsi:type="dcterms:W3CDTF">1999-12-28T10:11:19Z</dcterms:created>
  <dcterms:modified xsi:type="dcterms:W3CDTF">2009-11-19T07:00:56Z</dcterms:modified>
  <cp:category/>
  <cp:version/>
  <cp:contentType/>
  <cp:contentStatus/>
</cp:coreProperties>
</file>